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06"/>
  <workbookPr date1904="1" showInkAnnotation="0" autoCompressPictures="0"/>
  <bookViews>
    <workbookView xWindow="0" yWindow="0" windowWidth="25600" windowHeight="16060" tabRatio="702"/>
  </bookViews>
  <sheets>
    <sheet name="Correlation" sheetId="2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5" i="22" l="1"/>
  <c r="B35" i="22"/>
  <c r="A34" i="22"/>
  <c r="B34" i="22"/>
  <c r="A33" i="22"/>
  <c r="B33" i="22"/>
  <c r="A32" i="22"/>
  <c r="B32" i="22"/>
  <c r="A31" i="22"/>
  <c r="B31" i="22"/>
  <c r="A30" i="22"/>
  <c r="B30" i="22"/>
  <c r="A29" i="22"/>
  <c r="B29" i="22"/>
  <c r="A28" i="22"/>
  <c r="B28" i="22"/>
  <c r="A27" i="22"/>
  <c r="B27" i="22"/>
  <c r="A26" i="22"/>
  <c r="B26" i="22"/>
  <c r="A25" i="22"/>
  <c r="B25" i="22"/>
  <c r="A24" i="22"/>
  <c r="B24" i="22"/>
  <c r="A23" i="22"/>
  <c r="B23" i="22"/>
  <c r="A22" i="22"/>
  <c r="B22" i="22"/>
  <c r="A21" i="22"/>
  <c r="B21" i="22"/>
  <c r="A20" i="22"/>
  <c r="B20" i="22"/>
  <c r="A19" i="22"/>
  <c r="B19" i="22"/>
  <c r="A18" i="22"/>
  <c r="B18" i="22"/>
  <c r="A17" i="22"/>
  <c r="B17" i="22"/>
  <c r="A16" i="22"/>
  <c r="B16" i="22"/>
  <c r="H11" i="22"/>
  <c r="H15" i="22"/>
  <c r="G12" i="22"/>
  <c r="I12" i="22"/>
  <c r="G14" i="22"/>
  <c r="G13" i="22"/>
  <c r="G25" i="22"/>
  <c r="G26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33" i="22"/>
  <c r="C34" i="22"/>
  <c r="C35" i="22"/>
  <c r="H28" i="22"/>
  <c r="H27" i="22"/>
  <c r="A42" i="22"/>
  <c r="B42" i="22"/>
  <c r="A41" i="22"/>
  <c r="B41" i="22"/>
  <c r="I14" i="22"/>
  <c r="I13" i="22"/>
  <c r="G27" i="22"/>
  <c r="G37" i="22"/>
  <c r="G31" i="22"/>
  <c r="G32" i="22"/>
  <c r="G33" i="22"/>
  <c r="G35" i="22"/>
  <c r="G38" i="22"/>
  <c r="H38" i="22"/>
  <c r="G34" i="22"/>
  <c r="G36" i="22"/>
  <c r="I37" i="22"/>
  <c r="H36" i="22"/>
  <c r="I20" i="22"/>
  <c r="I18" i="22"/>
  <c r="I19" i="22"/>
  <c r="I28" i="22"/>
  <c r="G28" i="22"/>
  <c r="H26" i="22"/>
  <c r="H2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I21" i="22"/>
  <c r="I22" i="22"/>
  <c r="G18" i="22"/>
  <c r="G19" i="22"/>
  <c r="I17" i="22"/>
  <c r="G17" i="22"/>
  <c r="D36" i="22"/>
</calcChain>
</file>

<file path=xl/sharedStrings.xml><?xml version="1.0" encoding="utf-8"?>
<sst xmlns="http://schemas.openxmlformats.org/spreadsheetml/2006/main" count="59" uniqueCount="59">
  <si>
    <t>For graphing regression line...</t>
    <phoneticPr fontId="6" type="noConversion"/>
  </si>
  <si>
    <t>X (Alc)</t>
    <phoneticPr fontId="6" type="noConversion"/>
  </si>
  <si>
    <t>Y (RT)</t>
    <phoneticPr fontId="6" type="noConversion"/>
  </si>
  <si>
    <t>Y' = Pred Y</t>
    <phoneticPr fontId="6" type="noConversion"/>
  </si>
  <si>
    <t>Error = Y-Y'</t>
    <phoneticPr fontId="6" type="noConversion"/>
  </si>
  <si>
    <t xml:space="preserve">Variance of Y': </t>
    <phoneticPr fontId="6" type="noConversion"/>
  </si>
  <si>
    <t xml:space="preserve">Total Variance: </t>
    <phoneticPr fontId="6" type="noConversion"/>
  </si>
  <si>
    <t>total error</t>
    <phoneticPr fontId="6" type="noConversion"/>
  </si>
  <si>
    <r>
      <t>Y</t>
    </r>
    <r>
      <rPr>
        <vertAlign val="subscript"/>
        <sz val="11"/>
        <rFont val="Verdana"/>
      </rPr>
      <t>i</t>
    </r>
    <r>
      <rPr>
        <sz val="11"/>
        <rFont val="Times"/>
      </rPr>
      <t>' = r (</t>
    </r>
    <r>
      <rPr>
        <sz val="11"/>
        <rFont val="Symbol"/>
      </rPr>
      <t>s</t>
    </r>
    <r>
      <rPr>
        <vertAlign val="subscript"/>
        <sz val="11"/>
        <rFont val="Verdana"/>
      </rPr>
      <t>Y</t>
    </r>
    <r>
      <rPr>
        <sz val="11"/>
        <rFont val="Times"/>
      </rPr>
      <t>/</t>
    </r>
    <r>
      <rPr>
        <sz val="11"/>
        <rFont val="Symbol"/>
      </rPr>
      <t>s</t>
    </r>
    <r>
      <rPr>
        <vertAlign val="subscript"/>
        <sz val="11"/>
        <rFont val="Verdana"/>
      </rPr>
      <t>X</t>
    </r>
    <r>
      <rPr>
        <sz val="11"/>
        <rFont val="Times"/>
      </rPr>
      <t>)(X</t>
    </r>
    <r>
      <rPr>
        <vertAlign val="subscript"/>
        <sz val="11"/>
        <rFont val="Verdana"/>
      </rPr>
      <t>i</t>
    </r>
    <r>
      <rPr>
        <sz val="11"/>
        <rFont val="Times"/>
      </rPr>
      <t>-</t>
    </r>
    <r>
      <rPr>
        <sz val="11"/>
        <rFont val="Symbol"/>
      </rPr>
      <t>m</t>
    </r>
    <r>
      <rPr>
        <vertAlign val="subscript"/>
        <sz val="11"/>
        <rFont val="Verdana"/>
      </rPr>
      <t>X</t>
    </r>
    <r>
      <rPr>
        <sz val="11"/>
        <rFont val="Times"/>
      </rPr>
      <t xml:space="preserve">) + </t>
    </r>
    <r>
      <rPr>
        <sz val="11"/>
        <rFont val="Symbol"/>
      </rPr>
      <t>m</t>
    </r>
    <r>
      <rPr>
        <vertAlign val="subscript"/>
        <sz val="11"/>
        <rFont val="Verdana"/>
      </rPr>
      <t>Y</t>
    </r>
    <phoneticPr fontId="6" type="noConversion"/>
  </si>
  <si>
    <t>Y-Variances:</t>
    <phoneticPr fontId="6" type="noConversion"/>
  </si>
  <si>
    <t xml:space="preserve">Error Variance: </t>
    <phoneticPr fontId="6" type="noConversion"/>
  </si>
  <si>
    <t xml:space="preserve">n = </t>
    <phoneticPr fontId="6" type="noConversion"/>
  </si>
  <si>
    <t>Fundamental Equations</t>
    <phoneticPr fontId="6" type="noConversion"/>
  </si>
  <si>
    <t>Relating predicted Y (Y') and actual Y to X</t>
    <phoneticPr fontId="6" type="noConversion"/>
  </si>
  <si>
    <r>
      <t>S</t>
    </r>
    <r>
      <rPr>
        <vertAlign val="superscript"/>
        <sz val="10"/>
        <color indexed="9"/>
        <rFont val="Verdana"/>
      </rPr>
      <t>2</t>
    </r>
    <r>
      <rPr>
        <vertAlign val="subscript"/>
        <sz val="10"/>
        <color indexed="9"/>
        <rFont val="Verdana"/>
      </rPr>
      <t>Y'</t>
    </r>
    <r>
      <rPr>
        <sz val="10"/>
        <color indexed="9"/>
        <rFont val="Verdana"/>
      </rPr>
      <t xml:space="preserve"> + S</t>
    </r>
    <r>
      <rPr>
        <vertAlign val="superscript"/>
        <sz val="10"/>
        <color indexed="9"/>
        <rFont val="Verdana"/>
      </rPr>
      <t>2</t>
    </r>
    <r>
      <rPr>
        <vertAlign val="subscript"/>
        <sz val="10"/>
        <color indexed="9"/>
        <rFont val="Verdana"/>
      </rPr>
      <t>Y-Y'</t>
    </r>
    <r>
      <rPr>
        <sz val="10"/>
        <color indexed="9"/>
        <rFont val="Verdana"/>
      </rPr>
      <t xml:space="preserve"> = </t>
    </r>
    <phoneticPr fontId="6" type="noConversion"/>
  </si>
  <si>
    <t>From equations</t>
    <phoneticPr fontId="6" type="noConversion"/>
  </si>
  <si>
    <r>
      <t>Y</t>
    </r>
    <r>
      <rPr>
        <vertAlign val="subscript"/>
        <sz val="10"/>
        <rFont val="Verdana"/>
      </rPr>
      <t>i</t>
    </r>
    <r>
      <rPr>
        <sz val="10"/>
        <rFont val="Verdana"/>
      </rPr>
      <t xml:space="preserve"> = Y</t>
    </r>
    <r>
      <rPr>
        <vertAlign val="subscript"/>
        <sz val="10"/>
        <rFont val="Verdana"/>
      </rPr>
      <t>i</t>
    </r>
    <r>
      <rPr>
        <sz val="10"/>
        <rFont val="Verdana"/>
      </rPr>
      <t>' + N(0,</t>
    </r>
    <r>
      <rPr>
        <sz val="10"/>
        <rFont val="Symbol"/>
      </rPr>
      <t>s</t>
    </r>
    <r>
      <rPr>
        <vertAlign val="subscript"/>
        <sz val="10"/>
        <rFont val="Verdana"/>
      </rPr>
      <t>Y</t>
    </r>
    <r>
      <rPr>
        <sz val="10"/>
        <rFont val="Verdana"/>
      </rPr>
      <t>(1-r</t>
    </r>
    <r>
      <rPr>
        <vertAlign val="superscript"/>
        <sz val="10"/>
        <rFont val="Verdana"/>
      </rPr>
      <t>2</t>
    </r>
    <r>
      <rPr>
        <sz val="10"/>
        <rFont val="Verdana"/>
      </rPr>
      <t>)) where N(</t>
    </r>
    <r>
      <rPr>
        <sz val="10"/>
        <rFont val="Symbol"/>
      </rPr>
      <t>m</t>
    </r>
    <r>
      <rPr>
        <sz val="10"/>
        <rFont val="Verdana"/>
      </rPr>
      <t xml:space="preserve">, </t>
    </r>
    <r>
      <rPr>
        <sz val="10"/>
        <rFont val="Symbol"/>
      </rPr>
      <t>s</t>
    </r>
    <r>
      <rPr>
        <sz val="10"/>
        <rFont val="Verdana"/>
      </rPr>
      <t xml:space="preserve">) is a number randomly drawn from a distribution with mean, </t>
    </r>
    <r>
      <rPr>
        <sz val="10"/>
        <rFont val="Symbol"/>
      </rPr>
      <t>m</t>
    </r>
    <r>
      <rPr>
        <sz val="10"/>
        <rFont val="Verdana"/>
      </rPr>
      <t xml:space="preserve">, and standard deviation, </t>
    </r>
    <r>
      <rPr>
        <sz val="10"/>
        <rFont val="Symbol"/>
      </rPr>
      <t>s</t>
    </r>
    <phoneticPr fontId="6" type="noConversion"/>
  </si>
  <si>
    <r>
      <t>To get r from z: r = (e</t>
    </r>
    <r>
      <rPr>
        <vertAlign val="superscript"/>
        <sz val="10"/>
        <rFont val="Verdana"/>
      </rPr>
      <t>2z</t>
    </r>
    <r>
      <rPr>
        <sz val="10"/>
        <rFont val="Times"/>
      </rPr>
      <t xml:space="preserve"> - 1)/(e</t>
    </r>
    <r>
      <rPr>
        <vertAlign val="superscript"/>
        <sz val="10"/>
        <rFont val="Verdana"/>
      </rPr>
      <t>2z</t>
    </r>
    <r>
      <rPr>
        <sz val="10"/>
        <rFont val="Times"/>
      </rPr>
      <t xml:space="preserve"> + 1)</t>
    </r>
    <phoneticPr fontId="6" type="noConversion"/>
  </si>
  <si>
    <r>
      <t>m</t>
    </r>
    <r>
      <rPr>
        <vertAlign val="subscript"/>
        <sz val="10"/>
        <color indexed="9"/>
        <rFont val="Verdana"/>
      </rPr>
      <t>X</t>
    </r>
    <r>
      <rPr>
        <sz val="10"/>
        <color indexed="9"/>
        <rFont val="Verdana"/>
      </rPr>
      <t xml:space="preserve"> = </t>
    </r>
    <phoneticPr fontId="6" type="noConversion"/>
  </si>
  <si>
    <r>
      <t>S</t>
    </r>
    <r>
      <rPr>
        <vertAlign val="subscript"/>
        <sz val="10"/>
        <color indexed="9"/>
        <rFont val="Verdana"/>
      </rPr>
      <t>Y</t>
    </r>
    <r>
      <rPr>
        <sz val="10"/>
        <color indexed="9"/>
        <rFont val="Verdana"/>
      </rPr>
      <t xml:space="preserve"> = </t>
    </r>
    <phoneticPr fontId="6" type="noConversion"/>
  </si>
  <si>
    <r>
      <t>S</t>
    </r>
    <r>
      <rPr>
        <vertAlign val="superscript"/>
        <sz val="10"/>
        <color indexed="9"/>
        <rFont val="Verdana"/>
      </rPr>
      <t>2</t>
    </r>
    <r>
      <rPr>
        <vertAlign val="subscript"/>
        <sz val="10"/>
        <color indexed="9"/>
        <rFont val="Verdana"/>
      </rPr>
      <t>X</t>
    </r>
    <r>
      <rPr>
        <sz val="10"/>
        <color indexed="9"/>
        <rFont val="Verdana"/>
      </rPr>
      <t xml:space="preserve"> = </t>
    </r>
    <phoneticPr fontId="6" type="noConversion"/>
  </si>
  <si>
    <r>
      <t>S</t>
    </r>
    <r>
      <rPr>
        <vertAlign val="superscript"/>
        <sz val="10"/>
        <color indexed="9"/>
        <rFont val="Verdana"/>
      </rPr>
      <t>2</t>
    </r>
    <r>
      <rPr>
        <vertAlign val="subscript"/>
        <sz val="10"/>
        <color indexed="9"/>
        <rFont val="Verdana"/>
      </rPr>
      <t>Y</t>
    </r>
    <r>
      <rPr>
        <sz val="10"/>
        <color indexed="9"/>
        <rFont val="Verdana"/>
      </rPr>
      <t xml:space="preserve"> = </t>
    </r>
    <phoneticPr fontId="6" type="noConversion"/>
  </si>
  <si>
    <r>
      <t>S</t>
    </r>
    <r>
      <rPr>
        <vertAlign val="superscript"/>
        <sz val="10"/>
        <color indexed="9"/>
        <rFont val="Verdana"/>
      </rPr>
      <t>2</t>
    </r>
    <r>
      <rPr>
        <vertAlign val="subscript"/>
        <sz val="10"/>
        <color indexed="9"/>
        <rFont val="Verdana"/>
      </rPr>
      <t>Y'</t>
    </r>
    <r>
      <rPr>
        <sz val="10"/>
        <color indexed="9"/>
        <rFont val="Verdana"/>
      </rPr>
      <t xml:space="preserve"> = </t>
    </r>
    <phoneticPr fontId="6" type="noConversion"/>
  </si>
  <si>
    <r>
      <t>S</t>
    </r>
    <r>
      <rPr>
        <vertAlign val="superscript"/>
        <sz val="10"/>
        <color indexed="9"/>
        <rFont val="Verdana"/>
      </rPr>
      <t>2</t>
    </r>
    <r>
      <rPr>
        <vertAlign val="subscript"/>
        <sz val="10"/>
        <color indexed="9"/>
        <rFont val="Verdana"/>
      </rPr>
      <t>Y-Y'</t>
    </r>
    <r>
      <rPr>
        <sz val="10"/>
        <color indexed="9"/>
        <rFont val="Verdana"/>
      </rPr>
      <t xml:space="preserve"> = </t>
    </r>
    <phoneticPr fontId="6" type="noConversion"/>
  </si>
  <si>
    <t>From Excel</t>
    <phoneticPr fontId="6" type="noConversion"/>
  </si>
  <si>
    <r>
      <t>S</t>
    </r>
    <r>
      <rPr>
        <vertAlign val="superscript"/>
        <sz val="10"/>
        <color indexed="9"/>
        <rFont val="Verdana"/>
      </rPr>
      <t>2</t>
    </r>
    <r>
      <rPr>
        <vertAlign val="subscript"/>
        <sz val="10"/>
        <color indexed="9"/>
        <rFont val="Verdana"/>
      </rPr>
      <t>Y'</t>
    </r>
    <r>
      <rPr>
        <sz val="10"/>
        <color indexed="9"/>
        <rFont val="Verdana"/>
      </rPr>
      <t>/S</t>
    </r>
    <r>
      <rPr>
        <vertAlign val="superscript"/>
        <sz val="10"/>
        <color indexed="9"/>
        <rFont val="Verdana"/>
      </rPr>
      <t>2</t>
    </r>
    <r>
      <rPr>
        <vertAlign val="subscript"/>
        <sz val="10"/>
        <color indexed="9"/>
        <rFont val="Verdana"/>
      </rPr>
      <t>Y</t>
    </r>
    <phoneticPr fontId="6" type="noConversion"/>
  </si>
  <si>
    <t xml:space="preserve">b = slope = </t>
    <phoneticPr fontId="6" type="noConversion"/>
  </si>
  <si>
    <t xml:space="preserve">a = intercept = </t>
    <phoneticPr fontId="6" type="noConversion"/>
  </si>
  <si>
    <t xml:space="preserve">r = </t>
    <phoneticPr fontId="6" type="noConversion"/>
  </si>
  <si>
    <r>
      <t>r</t>
    </r>
    <r>
      <rPr>
        <vertAlign val="superscript"/>
        <sz val="10"/>
        <color indexed="9"/>
        <rFont val="Verdana"/>
      </rPr>
      <t>2</t>
    </r>
    <r>
      <rPr>
        <sz val="10"/>
        <color indexed="9"/>
        <rFont val="Verdana"/>
      </rPr>
      <t xml:space="preserve"> = </t>
    </r>
    <phoneticPr fontId="6" type="noConversion"/>
  </si>
  <si>
    <t>Confidence interval</t>
    <phoneticPr fontId="6" type="noConversion"/>
  </si>
  <si>
    <t xml:space="preserve">Conf level = </t>
    <phoneticPr fontId="6" type="noConversion"/>
  </si>
  <si>
    <t xml:space="preserve">obt z = </t>
    <phoneticPr fontId="6" type="noConversion"/>
  </si>
  <si>
    <t xml:space="preserve">z SD = </t>
    <phoneticPr fontId="6" type="noConversion"/>
  </si>
  <si>
    <t xml:space="preserve">crit z = </t>
    <phoneticPr fontId="6" type="noConversion"/>
  </si>
  <si>
    <t xml:space="preserve">upper z = </t>
    <phoneticPr fontId="6" type="noConversion"/>
  </si>
  <si>
    <t xml:space="preserve">lower z = </t>
    <phoneticPr fontId="6" type="noConversion"/>
  </si>
  <si>
    <t>Upper, lower CI magnitudes</t>
    <phoneticPr fontId="6" type="noConversion"/>
  </si>
  <si>
    <t xml:space="preserve">upper r = </t>
    <phoneticPr fontId="6" type="noConversion"/>
  </si>
  <si>
    <t xml:space="preserve">Obtained r = </t>
    <phoneticPr fontId="6" type="noConversion"/>
  </si>
  <si>
    <r>
      <t xml:space="preserve">CI contains </t>
    </r>
    <r>
      <rPr>
        <sz val="10"/>
        <color indexed="9"/>
        <rFont val="Symbol"/>
      </rPr>
      <t>r</t>
    </r>
    <r>
      <rPr>
        <sz val="10"/>
        <color indexed="9"/>
        <rFont val="Verdana"/>
      </rPr>
      <t xml:space="preserve">: </t>
    </r>
    <phoneticPr fontId="6" type="noConversion"/>
  </si>
  <si>
    <t xml:space="preserve">lower r = </t>
    <phoneticPr fontId="6" type="noConversion"/>
  </si>
  <si>
    <t>For computing confidence intervals around r</t>
    <phoneticPr fontId="6" type="noConversion"/>
  </si>
  <si>
    <t>To get z from r: z = 0.5 ln[(1+r)/(1-r)]</t>
    <phoneticPr fontId="6" type="noConversion"/>
  </si>
  <si>
    <t>z is distributed with a standard deviation equal to the square root of [1/(n-3)]</t>
    <phoneticPr fontId="6" type="noConversion"/>
  </si>
  <si>
    <r>
      <t>m</t>
    </r>
    <r>
      <rPr>
        <vertAlign val="subscript"/>
        <sz val="10"/>
        <color indexed="9"/>
        <rFont val="Verdana"/>
      </rPr>
      <t>Y</t>
    </r>
    <r>
      <rPr>
        <sz val="10"/>
        <color indexed="9"/>
        <rFont val="Verdana"/>
      </rPr>
      <t xml:space="preserve"> = </t>
    </r>
    <phoneticPr fontId="6" type="noConversion"/>
  </si>
  <si>
    <r>
      <t>s</t>
    </r>
    <r>
      <rPr>
        <vertAlign val="subscript"/>
        <sz val="10"/>
        <color indexed="9"/>
        <rFont val="Verdana"/>
      </rPr>
      <t>X</t>
    </r>
    <r>
      <rPr>
        <sz val="10"/>
        <color indexed="9"/>
        <rFont val="Verdana"/>
      </rPr>
      <t xml:space="preserve"> = </t>
    </r>
    <phoneticPr fontId="6" type="noConversion"/>
  </si>
  <si>
    <r>
      <t>s</t>
    </r>
    <r>
      <rPr>
        <vertAlign val="subscript"/>
        <sz val="10"/>
        <color indexed="9"/>
        <rFont val="Verdana"/>
      </rPr>
      <t>Y</t>
    </r>
    <r>
      <rPr>
        <sz val="10"/>
        <color indexed="9"/>
        <rFont val="Verdana"/>
      </rPr>
      <t xml:space="preserve"> = </t>
    </r>
    <phoneticPr fontId="6" type="noConversion"/>
  </si>
  <si>
    <r>
      <t xml:space="preserve">r </t>
    </r>
    <r>
      <rPr>
        <sz val="10"/>
        <color indexed="9"/>
        <rFont val="Verdana"/>
      </rPr>
      <t xml:space="preserve">(population r) = </t>
    </r>
    <phoneticPr fontId="6" type="noConversion"/>
  </si>
  <si>
    <r>
      <t>S</t>
    </r>
    <r>
      <rPr>
        <sz val="10"/>
        <color indexed="9"/>
        <rFont val="Verdana"/>
      </rPr>
      <t xml:space="preserve">X = </t>
    </r>
    <phoneticPr fontId="6" type="noConversion"/>
  </si>
  <si>
    <r>
      <t>S</t>
    </r>
    <r>
      <rPr>
        <sz val="10"/>
        <color indexed="9"/>
        <rFont val="Verdana"/>
      </rPr>
      <t xml:space="preserve">Y = </t>
    </r>
    <phoneticPr fontId="6" type="noConversion"/>
  </si>
  <si>
    <r>
      <t>(</t>
    </r>
    <r>
      <rPr>
        <sz val="10"/>
        <color indexed="9"/>
        <rFont val="Symbol"/>
      </rPr>
      <t>S</t>
    </r>
    <r>
      <rPr>
        <sz val="10"/>
        <color indexed="9"/>
        <rFont val="Verdana"/>
      </rPr>
      <t>X)</t>
    </r>
    <r>
      <rPr>
        <vertAlign val="superscript"/>
        <sz val="10"/>
        <color indexed="9"/>
        <rFont val="Verdana"/>
      </rPr>
      <t>2</t>
    </r>
    <r>
      <rPr>
        <sz val="10"/>
        <color indexed="9"/>
        <rFont val="Verdana"/>
      </rPr>
      <t xml:space="preserve"> = </t>
    </r>
    <phoneticPr fontId="6" type="noConversion"/>
  </si>
  <si>
    <r>
      <t>(</t>
    </r>
    <r>
      <rPr>
        <sz val="10"/>
        <color indexed="9"/>
        <rFont val="Symbol"/>
      </rPr>
      <t>S</t>
    </r>
    <r>
      <rPr>
        <sz val="10"/>
        <color indexed="9"/>
        <rFont val="Verdana"/>
      </rPr>
      <t>Y)</t>
    </r>
    <r>
      <rPr>
        <vertAlign val="superscript"/>
        <sz val="10"/>
        <color indexed="9"/>
        <rFont val="Verdana"/>
      </rPr>
      <t>2</t>
    </r>
    <r>
      <rPr>
        <sz val="10"/>
        <color indexed="9"/>
        <rFont val="Verdana"/>
      </rPr>
      <t xml:space="preserve"> = </t>
    </r>
    <phoneticPr fontId="6" type="noConversion"/>
  </si>
  <si>
    <r>
      <t>n</t>
    </r>
    <r>
      <rPr>
        <sz val="10"/>
        <color indexed="9"/>
        <rFont val="Symbol"/>
      </rPr>
      <t>S</t>
    </r>
    <r>
      <rPr>
        <sz val="10"/>
        <color indexed="9"/>
        <rFont val="Verdana"/>
      </rPr>
      <t>X</t>
    </r>
    <r>
      <rPr>
        <vertAlign val="superscript"/>
        <sz val="10"/>
        <color indexed="9"/>
        <rFont val="Verdana"/>
      </rPr>
      <t>2</t>
    </r>
    <r>
      <rPr>
        <sz val="10"/>
        <color indexed="9"/>
        <rFont val="Verdana"/>
      </rPr>
      <t xml:space="preserve"> = </t>
    </r>
    <phoneticPr fontId="6" type="noConversion"/>
  </si>
  <si>
    <r>
      <t>n</t>
    </r>
    <r>
      <rPr>
        <sz val="10"/>
        <color indexed="9"/>
        <rFont val="Symbol"/>
      </rPr>
      <t>S</t>
    </r>
    <r>
      <rPr>
        <sz val="10"/>
        <color indexed="9"/>
        <rFont val="Verdana"/>
      </rPr>
      <t>Y</t>
    </r>
    <r>
      <rPr>
        <vertAlign val="superscript"/>
        <sz val="10"/>
        <color indexed="9"/>
        <rFont val="Verdana"/>
      </rPr>
      <t>2</t>
    </r>
    <r>
      <rPr>
        <sz val="10"/>
        <color indexed="9"/>
        <rFont val="Verdana"/>
      </rPr>
      <t xml:space="preserve"> = </t>
    </r>
    <phoneticPr fontId="6" type="noConversion"/>
  </si>
  <si>
    <r>
      <t>n</t>
    </r>
    <r>
      <rPr>
        <sz val="10"/>
        <color indexed="9"/>
        <rFont val="Symbol"/>
      </rPr>
      <t>S</t>
    </r>
    <r>
      <rPr>
        <sz val="10"/>
        <color indexed="9"/>
        <rFont val="Verdana"/>
      </rPr>
      <t xml:space="preserve">XY = </t>
    </r>
    <phoneticPr fontId="6" type="noConversion"/>
  </si>
  <si>
    <r>
      <t>M</t>
    </r>
    <r>
      <rPr>
        <vertAlign val="subscript"/>
        <sz val="10"/>
        <color indexed="9"/>
        <rFont val="Verdana"/>
      </rPr>
      <t>X</t>
    </r>
    <r>
      <rPr>
        <sz val="10"/>
        <color indexed="9"/>
        <rFont val="Verdana"/>
      </rPr>
      <t xml:space="preserve"> = </t>
    </r>
    <phoneticPr fontId="6" type="noConversion"/>
  </si>
  <si>
    <r>
      <t>M</t>
    </r>
    <r>
      <rPr>
        <vertAlign val="subscript"/>
        <sz val="10"/>
        <color indexed="9"/>
        <rFont val="Verdana"/>
      </rPr>
      <t>Y</t>
    </r>
    <r>
      <rPr>
        <sz val="10"/>
        <color indexed="9"/>
        <rFont val="Verdana"/>
      </rPr>
      <t xml:space="preserve"> = </t>
    </r>
    <phoneticPr fontId="6" type="noConversion"/>
  </si>
  <si>
    <r>
      <t>S</t>
    </r>
    <r>
      <rPr>
        <vertAlign val="subscript"/>
        <sz val="10"/>
        <color indexed="9"/>
        <rFont val="Verdana"/>
      </rPr>
      <t>X</t>
    </r>
    <r>
      <rPr>
        <sz val="10"/>
        <color indexed="9"/>
        <rFont val="Verdana"/>
      </rPr>
      <t xml:space="preserve"> = 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</si>
</sst>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23" x14ac:knownFonts="1">
    <font>
      <sz val="18"/>
      <name val="Times"/>
    </font>
    <font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sz val="10"/>
      <name val="Verdana"/>
    </font>
    <font>
      <sz val="8"/>
      <name val="Verdana"/>
    </font>
    <font>
      <u/>
      <sz val="18"/>
      <color indexed="12"/>
      <name val="Times"/>
    </font>
    <font>
      <u/>
      <sz val="18"/>
      <color indexed="20"/>
      <name val="Times"/>
    </font>
    <font>
      <vertAlign val="subscript"/>
      <sz val="10"/>
      <name val="Verdana"/>
    </font>
    <font>
      <sz val="10"/>
      <name val="Symbol"/>
    </font>
    <font>
      <vertAlign val="superscript"/>
      <sz val="10"/>
      <name val="Verdana"/>
    </font>
    <font>
      <b/>
      <sz val="11"/>
      <name val="Verdana"/>
    </font>
    <font>
      <sz val="10"/>
      <color indexed="9"/>
      <name val="Symbol"/>
    </font>
    <font>
      <vertAlign val="subscript"/>
      <sz val="10"/>
      <color indexed="9"/>
      <name val="Verdana"/>
    </font>
    <font>
      <sz val="10"/>
      <color indexed="9"/>
      <name val="Verdana"/>
    </font>
    <font>
      <vertAlign val="superscript"/>
      <sz val="10"/>
      <color indexed="9"/>
      <name val="Verdana"/>
    </font>
    <font>
      <sz val="11"/>
      <name val="Verdana"/>
    </font>
    <font>
      <sz val="11"/>
      <name val="Symbol"/>
    </font>
    <font>
      <sz val="10"/>
      <name val="Times"/>
    </font>
    <font>
      <u/>
      <sz val="10"/>
      <name val="Verdana"/>
    </font>
    <font>
      <vertAlign val="subscript"/>
      <sz val="11"/>
      <name val="Verdana"/>
    </font>
    <font>
      <sz val="11"/>
      <name val="Times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4">
    <xf numFmtId="4" fontId="0" fillId="0" borderId="0">
      <alignment horizontal="center" vertical="center"/>
    </xf>
    <xf numFmtId="9" fontId="5" fillId="0" borderId="0" applyFont="0" applyFill="0" applyBorder="0" applyAlignment="0" applyProtection="0"/>
    <xf numFmtId="4" fontId="7" fillId="0" borderId="0" applyNumberFormat="0" applyFill="0" applyBorder="0" applyAlignment="0" applyProtection="0">
      <alignment horizontal="center" vertical="center"/>
    </xf>
    <xf numFmtId="4" fontId="8" fillId="0" borderId="0" applyNumberFormat="0" applyFill="0" applyBorder="0" applyAlignment="0" applyProtection="0">
      <alignment horizontal="center" vertical="center"/>
    </xf>
  </cellStyleXfs>
  <cellXfs count="123">
    <xf numFmtId="4" fontId="0" fillId="0" borderId="0" xfId="0">
      <alignment horizontal="center" vertical="center"/>
    </xf>
    <xf numFmtId="4" fontId="3" fillId="6" borderId="8" xfId="0" applyFont="1" applyFill="1" applyBorder="1" applyAlignment="1">
      <alignment vertical="center"/>
    </xf>
    <xf numFmtId="4" fontId="4" fillId="6" borderId="9" xfId="0" applyFont="1" applyFill="1" applyBorder="1" applyAlignment="1">
      <alignment vertical="center"/>
    </xf>
    <xf numFmtId="4" fontId="4" fillId="6" borderId="10" xfId="0" applyFont="1" applyFill="1" applyBorder="1" applyAlignment="1">
      <alignment vertical="center"/>
    </xf>
    <xf numFmtId="4" fontId="4" fillId="6" borderId="11" xfId="0" applyFont="1" applyFill="1" applyBorder="1" applyAlignment="1">
      <alignment vertical="center"/>
    </xf>
    <xf numFmtId="4" fontId="4" fillId="0" borderId="0" xfId="0" applyFont="1" applyFill="1" applyBorder="1" applyAlignment="1">
      <alignment vertical="center"/>
    </xf>
    <xf numFmtId="4" fontId="3" fillId="6" borderId="3" xfId="0" applyFont="1" applyFill="1" applyBorder="1" applyAlignment="1">
      <alignment vertical="center"/>
    </xf>
    <xf numFmtId="4" fontId="3" fillId="6" borderId="0" xfId="0" applyFont="1" applyFill="1" applyBorder="1" applyAlignment="1"/>
    <xf numFmtId="4" fontId="4" fillId="6" borderId="0" xfId="0" applyFont="1" applyFill="1" applyBorder="1" applyAlignment="1"/>
    <xf numFmtId="4" fontId="4" fillId="6" borderId="0" xfId="0" applyFont="1" applyFill="1" applyBorder="1" applyAlignment="1">
      <alignment vertical="center"/>
    </xf>
    <xf numFmtId="4" fontId="4" fillId="6" borderId="4" xfId="0" applyFont="1" applyFill="1" applyBorder="1" applyAlignment="1">
      <alignment vertical="center"/>
    </xf>
    <xf numFmtId="4" fontId="4" fillId="6" borderId="12" xfId="0" applyFont="1" applyFill="1" applyBorder="1" applyAlignment="1"/>
    <xf numFmtId="4" fontId="4" fillId="6" borderId="12" xfId="0" applyFont="1" applyFill="1" applyBorder="1" applyAlignment="1">
      <alignment vertical="center"/>
    </xf>
    <xf numFmtId="4" fontId="4" fillId="6" borderId="13" xfId="0" applyFont="1" applyFill="1" applyBorder="1" applyAlignment="1">
      <alignment vertical="center"/>
    </xf>
    <xf numFmtId="4" fontId="3" fillId="6" borderId="5" xfId="0" applyFont="1" applyFill="1" applyBorder="1" applyAlignment="1">
      <alignment vertical="center"/>
    </xf>
    <xf numFmtId="4" fontId="4" fillId="6" borderId="6" xfId="0" applyFont="1" applyFill="1" applyBorder="1" applyAlignment="1"/>
    <xf numFmtId="4" fontId="4" fillId="6" borderId="6" xfId="0" applyFont="1" applyFill="1" applyBorder="1" applyAlignment="1">
      <alignment vertical="center"/>
    </xf>
    <xf numFmtId="4" fontId="4" fillId="6" borderId="7" xfId="0" applyFont="1" applyFill="1" applyBorder="1" applyAlignment="1">
      <alignment vertical="center"/>
    </xf>
    <xf numFmtId="4" fontId="3" fillId="0" borderId="0" xfId="0" applyFont="1" applyFill="1" applyBorder="1" applyAlignment="1">
      <alignment vertical="center"/>
    </xf>
    <xf numFmtId="4" fontId="13" fillId="3" borderId="0" xfId="0" applyFont="1" applyFill="1" applyBorder="1" applyAlignment="1">
      <alignment horizontal="right" vertical="center"/>
    </xf>
    <xf numFmtId="165" fontId="15" fillId="3" borderId="0" xfId="0" applyNumberFormat="1" applyFont="1" applyFill="1" applyBorder="1" applyAlignment="1">
      <alignment horizontal="left" vertical="center"/>
    </xf>
    <xf numFmtId="4" fontId="4" fillId="0" borderId="0" xfId="0" applyFont="1" applyFill="1" applyBorder="1" applyAlignment="1">
      <alignment horizontal="center" vertical="center"/>
    </xf>
    <xf numFmtId="4" fontId="15" fillId="3" borderId="0" xfId="0" applyFont="1" applyFill="1" applyBorder="1" applyAlignment="1">
      <alignment horizontal="right" vertical="center"/>
    </xf>
    <xf numFmtId="164" fontId="13" fillId="3" borderId="0" xfId="0" applyNumberFormat="1" applyFont="1" applyFill="1" applyBorder="1" applyAlignment="1">
      <alignment horizontal="right" vertical="center"/>
    </xf>
    <xf numFmtId="4" fontId="15" fillId="3" borderId="0" xfId="0" applyFont="1" applyFill="1" applyBorder="1" applyAlignment="1">
      <alignment horizontal="left" vertical="center"/>
    </xf>
    <xf numFmtId="4" fontId="15" fillId="5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4" fontId="15" fillId="5" borderId="1" xfId="0" applyFont="1" applyFill="1" applyBorder="1" applyAlignment="1">
      <alignment horizontal="center" vertical="center"/>
    </xf>
    <xf numFmtId="164" fontId="15" fillId="5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" fontId="15" fillId="5" borderId="0" xfId="0" applyFont="1" applyFill="1" applyBorder="1" applyAlignment="1">
      <alignment horizontal="center" vertical="center"/>
    </xf>
    <xf numFmtId="4" fontId="4" fillId="0" borderId="0" xfId="0" quotePrefix="1" applyFont="1" applyFill="1" applyBorder="1" applyAlignment="1">
      <alignment vertical="center"/>
    </xf>
    <xf numFmtId="4" fontId="15" fillId="5" borderId="0" xfId="0" quotePrefix="1" applyFont="1" applyFill="1" applyBorder="1" applyAlignment="1">
      <alignment horizontal="center" vertical="center"/>
    </xf>
    <xf numFmtId="4" fontId="15" fillId="2" borderId="0" xfId="0" applyFont="1" applyFill="1" applyBorder="1" applyAlignment="1">
      <alignment vertical="center"/>
    </xf>
    <xf numFmtId="4" fontId="15" fillId="2" borderId="0" xfId="0" applyFont="1" applyFill="1" applyBorder="1" applyAlignment="1">
      <alignment horizontal="right" vertical="center"/>
    </xf>
    <xf numFmtId="3" fontId="15" fillId="2" borderId="0" xfId="0" applyNumberFormat="1" applyFont="1" applyFill="1" applyBorder="1" applyAlignment="1">
      <alignment horizontal="left" vertical="center"/>
    </xf>
    <xf numFmtId="4" fontId="13" fillId="2" borderId="0" xfId="0" applyFont="1" applyFill="1" applyBorder="1" applyAlignment="1">
      <alignment horizontal="right" vertical="center"/>
    </xf>
    <xf numFmtId="165" fontId="15" fillId="2" borderId="0" xfId="0" applyNumberFormat="1" applyFont="1" applyFill="1" applyBorder="1" applyAlignment="1">
      <alignment horizontal="left" vertical="center"/>
    </xf>
    <xf numFmtId="4" fontId="4" fillId="0" borderId="0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/>
    </xf>
    <xf numFmtId="165" fontId="15" fillId="2" borderId="0" xfId="0" applyNumberFormat="1" applyFont="1" applyFill="1" applyBorder="1" applyAlignment="1">
      <alignment horizontal="center" vertical="center"/>
    </xf>
    <xf numFmtId="165" fontId="15" fillId="2" borderId="0" xfId="0" applyNumberFormat="1" applyFont="1" applyFill="1" applyBorder="1" applyAlignment="1">
      <alignment vertical="center"/>
    </xf>
    <xf numFmtId="3" fontId="15" fillId="2" borderId="0" xfId="0" applyNumberFormat="1" applyFont="1" applyFill="1" applyBorder="1" applyAlignment="1">
      <alignment horizontal="center" vertical="center"/>
    </xf>
    <xf numFmtId="4" fontId="15" fillId="2" borderId="1" xfId="0" applyFont="1" applyFill="1" applyBorder="1" applyAlignment="1">
      <alignment horizontal="center" vertical="center"/>
    </xf>
    <xf numFmtId="4" fontId="15" fillId="2" borderId="0" xfId="0" applyFont="1" applyFill="1" applyBorder="1" applyAlignment="1">
      <alignment horizontal="center" vertical="center"/>
    </xf>
    <xf numFmtId="4" fontId="15" fillId="2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3" fontId="15" fillId="2" borderId="0" xfId="0" applyNumberFormat="1" applyFont="1" applyFill="1" applyBorder="1" applyAlignment="1">
      <alignment horizontal="right" vertical="center"/>
    </xf>
    <xf numFmtId="165" fontId="15" fillId="2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64" fontId="15" fillId="2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15" fillId="2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164" fontId="15" fillId="2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5" fontId="12" fillId="0" borderId="0" xfId="0" applyNumberFormat="1" applyFont="1" applyFill="1" applyBorder="1" applyAlignment="1">
      <alignment vertical="center"/>
    </xf>
    <xf numFmtId="4" fontId="3" fillId="0" borderId="0" xfId="0" applyFont="1" applyFill="1" applyBorder="1" applyAlignment="1">
      <alignment horizontal="left" vertical="center"/>
    </xf>
    <xf numFmtId="4" fontId="3" fillId="0" borderId="0" xfId="0" applyFont="1" applyFill="1" applyBorder="1" applyAlignment="1">
      <alignment horizontal="right" vertical="center"/>
    </xf>
    <xf numFmtId="165" fontId="17" fillId="0" borderId="0" xfId="0" applyNumberFormat="1" applyFont="1" applyFill="1" applyBorder="1" applyAlignment="1">
      <alignment horizontal="right" vertical="center"/>
    </xf>
    <xf numFmtId="165" fontId="17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left" vertical="center"/>
    </xf>
    <xf numFmtId="9" fontId="4" fillId="0" borderId="0" xfId="1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165" fontId="18" fillId="0" borderId="0" xfId="0" applyNumberFormat="1" applyFont="1" applyFill="1" applyBorder="1" applyAlignment="1">
      <alignment horizontal="right" vertical="center"/>
    </xf>
    <xf numFmtId="164" fontId="19" fillId="0" borderId="0" xfId="0" applyNumberFormat="1" applyFont="1" applyFill="1" applyBorder="1" applyAlignment="1">
      <alignment horizontal="right" vertical="center"/>
    </xf>
    <xf numFmtId="165" fontId="4" fillId="0" borderId="0" xfId="0" quotePrefix="1" applyNumberFormat="1" applyFont="1" applyFill="1" applyBorder="1" applyAlignment="1">
      <alignment vertical="center"/>
    </xf>
    <xf numFmtId="165" fontId="17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165" fontId="20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center" vertical="center"/>
    </xf>
    <xf numFmtId="4" fontId="10" fillId="0" borderId="0" xfId="0" applyFont="1" applyFill="1" applyBorder="1" applyAlignment="1">
      <alignment horizontal="right" vertical="center"/>
    </xf>
    <xf numFmtId="4" fontId="12" fillId="0" borderId="0" xfId="0" applyFont="1" applyFill="1" applyBorder="1" applyAlignment="1">
      <alignment vertical="center"/>
    </xf>
    <xf numFmtId="4" fontId="17" fillId="0" borderId="0" xfId="0" applyFont="1" applyFill="1" applyBorder="1" applyAlignment="1">
      <alignment horizontal="right" vertical="center"/>
    </xf>
    <xf numFmtId="4" fontId="10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vertical="center"/>
    </xf>
    <xf numFmtId="165" fontId="20" fillId="0" borderId="0" xfId="0" applyNumberFormat="1" applyFont="1" applyFill="1" applyBorder="1" applyAlignment="1">
      <alignment horizontal="right" vertical="center"/>
    </xf>
    <xf numFmtId="4" fontId="17" fillId="0" borderId="0" xfId="0" applyFont="1" applyFill="1" applyBorder="1" applyAlignment="1">
      <alignment vertical="center"/>
    </xf>
    <xf numFmtId="4" fontId="4" fillId="0" borderId="0" xfId="0" applyFont="1" applyFill="1" applyBorder="1" applyAlignment="1">
      <alignment horizontal="left" vertical="center"/>
    </xf>
    <xf numFmtId="4" fontId="4" fillId="0" borderId="0" xfId="0" applyFont="1" applyFill="1" applyBorder="1" applyAlignment="1">
      <alignment vertical="center" wrapText="1"/>
    </xf>
    <xf numFmtId="4" fontId="18" fillId="0" borderId="0" xfId="0" applyFont="1" applyFill="1" applyBorder="1" applyAlignment="1">
      <alignment horizontal="right" vertical="center"/>
    </xf>
    <xf numFmtId="4" fontId="4" fillId="0" borderId="0" xfId="0" quotePrefix="1" applyFont="1" applyFill="1" applyBorder="1" applyAlignment="1">
      <alignment horizontal="left" vertical="center"/>
    </xf>
    <xf numFmtId="3" fontId="17" fillId="0" borderId="0" xfId="0" applyNumberFormat="1" applyFont="1" applyFill="1" applyBorder="1" applyAlignment="1">
      <alignment horizontal="left" vertical="center"/>
    </xf>
    <xf numFmtId="4" fontId="4" fillId="0" borderId="0" xfId="0" applyFont="1" applyFill="1" applyBorder="1" applyAlignment="1">
      <alignment horizontal="right" vertical="center" wrapText="1"/>
    </xf>
    <xf numFmtId="4" fontId="4" fillId="0" borderId="0" xfId="0" applyFont="1" applyFill="1" applyBorder="1" applyAlignment="1">
      <alignment horizontal="left" vertical="center" wrapText="1"/>
    </xf>
    <xf numFmtId="165" fontId="15" fillId="2" borderId="0" xfId="0" applyNumberFormat="1" applyFont="1" applyFill="1" applyBorder="1" applyAlignment="1">
      <alignment horizontal="left" vertical="center"/>
    </xf>
    <xf numFmtId="165" fontId="15" fillId="2" borderId="0" xfId="0" quotePrefix="1" applyNumberFormat="1" applyFont="1" applyFill="1" applyBorder="1" applyAlignment="1">
      <alignment horizontal="center" vertical="center"/>
    </xf>
    <xf numFmtId="4" fontId="15" fillId="2" borderId="0" xfId="0" applyNumberFormat="1" applyFont="1" applyFill="1" applyBorder="1" applyAlignment="1">
      <alignment horizontal="left" vertical="center"/>
    </xf>
    <xf numFmtId="165" fontId="15" fillId="2" borderId="0" xfId="0" applyNumberFormat="1" applyFont="1" applyFill="1" applyBorder="1" applyAlignment="1">
      <alignment horizontal="center" vertical="center"/>
    </xf>
    <xf numFmtId="4" fontId="4" fillId="4" borderId="0" xfId="0" applyFont="1" applyFill="1" applyBorder="1" applyAlignment="1">
      <alignment vertical="center"/>
    </xf>
    <xf numFmtId="164" fontId="15" fillId="5" borderId="0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horizontal="left" vertical="center"/>
    </xf>
    <xf numFmtId="3" fontId="15" fillId="3" borderId="0" xfId="0" applyNumberFormat="1" applyFont="1" applyFill="1" applyBorder="1" applyAlignment="1">
      <alignment horizontal="left" vertical="center"/>
    </xf>
    <xf numFmtId="164" fontId="15" fillId="5" borderId="0" xfId="0" applyNumberFormat="1" applyFont="1" applyFill="1" applyBorder="1" applyAlignment="1">
      <alignment horizontal="center" vertical="center"/>
    </xf>
    <xf numFmtId="164" fontId="15" fillId="5" borderId="1" xfId="0" applyNumberFormat="1" applyFont="1" applyFill="1" applyBorder="1" applyAlignment="1">
      <alignment horizontal="center" vertical="center"/>
    </xf>
    <xf numFmtId="165" fontId="15" fillId="5" borderId="0" xfId="0" applyNumberFormat="1" applyFont="1" applyFill="1" applyBorder="1" applyAlignment="1">
      <alignment horizontal="center" vertical="center"/>
    </xf>
    <xf numFmtId="4" fontId="15" fillId="2" borderId="0" xfId="0" applyNumberFormat="1" applyFont="1" applyFill="1" applyBorder="1" applyAlignment="1">
      <alignment horizontal="center" vertical="center"/>
    </xf>
    <xf numFmtId="164" fontId="15" fillId="2" borderId="0" xfId="0" applyNumberFormat="1" applyFont="1" applyFill="1" applyBorder="1" applyAlignment="1">
      <alignment horizontal="center" vertical="center"/>
    </xf>
    <xf numFmtId="4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15" fillId="2" borderId="0" xfId="0" applyNumberFormat="1" applyFont="1" applyFill="1" applyBorder="1" applyAlignment="1">
      <alignment horizontal="center" vertical="center"/>
    </xf>
    <xf numFmtId="164" fontId="15" fillId="2" borderId="0" xfId="0" applyNumberFormat="1" applyFont="1" applyFill="1" applyBorder="1" applyAlignment="1">
      <alignment horizontal="left" vertical="center"/>
    </xf>
    <xf numFmtId="4" fontId="15" fillId="3" borderId="0" xfId="0" applyNumberFormat="1" applyFont="1" applyFill="1" applyBorder="1" applyAlignment="1">
      <alignment horizontal="left" vertical="center"/>
    </xf>
    <xf numFmtId="4" fontId="17" fillId="6" borderId="0" xfId="0" applyFont="1" applyFill="1" applyBorder="1" applyAlignment="1">
      <alignment horizontal="left"/>
    </xf>
    <xf numFmtId="4" fontId="15" fillId="2" borderId="1" xfId="0" applyFont="1" applyFill="1" applyBorder="1" applyAlignment="1">
      <alignment horizontal="right" vertical="center"/>
    </xf>
    <xf numFmtId="4" fontId="15" fillId="2" borderId="1" xfId="0" applyNumberFormat="1" applyFont="1" applyFill="1" applyBorder="1" applyAlignment="1">
      <alignment horizontal="left" vertical="center"/>
    </xf>
    <xf numFmtId="4" fontId="15" fillId="2" borderId="0" xfId="0" applyFont="1" applyFill="1" applyBorder="1" applyAlignment="1">
      <alignment horizontal="left" vertical="center"/>
    </xf>
    <xf numFmtId="165" fontId="15" fillId="2" borderId="2" xfId="0" applyNumberFormat="1" applyFont="1" applyFill="1" applyBorder="1" applyAlignment="1">
      <alignment horizontal="right" vertical="center"/>
    </xf>
    <xf numFmtId="165" fontId="15" fillId="2" borderId="0" xfId="0" applyNumberFormat="1" applyFont="1" applyFill="1" applyBorder="1" applyAlignment="1">
      <alignment horizontal="right" vertical="center"/>
    </xf>
    <xf numFmtId="9" fontId="15" fillId="2" borderId="1" xfId="1" applyFont="1" applyFill="1" applyBorder="1" applyAlignment="1">
      <alignment horizontal="left" vertical="center"/>
    </xf>
    <xf numFmtId="4" fontId="15" fillId="4" borderId="0" xfId="0" applyFont="1" applyFill="1" applyBorder="1" applyAlignment="1">
      <alignment horizontal="center" vertical="center"/>
    </xf>
    <xf numFmtId="3" fontId="15" fillId="5" borderId="0" xfId="0" applyNumberFormat="1" applyFont="1" applyFill="1" applyBorder="1" applyAlignment="1">
      <alignment horizontal="center" vertical="center"/>
    </xf>
    <xf numFmtId="3" fontId="15" fillId="5" borderId="1" xfId="0" applyNumberFormat="1" applyFont="1" applyFill="1" applyBorder="1" applyAlignment="1">
      <alignment horizontal="center" vertical="center"/>
    </xf>
    <xf numFmtId="165" fontId="15" fillId="2" borderId="2" xfId="0" applyNumberFormat="1" applyFont="1" applyFill="1" applyBorder="1" applyAlignment="1">
      <alignment horizontal="right" vertical="center"/>
    </xf>
    <xf numFmtId="165" fontId="15" fillId="2" borderId="0" xfId="0" applyNumberFormat="1" applyFont="1" applyFill="1" applyBorder="1" applyAlignment="1">
      <alignment horizontal="right" vertical="center"/>
    </xf>
  </cellXfs>
  <cellStyles count="4">
    <cellStyle name="Followed Hyperlink" xfId="3" builtinId="9" hidden="1"/>
    <cellStyle name="Hyperlink" xfId="2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1118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457338552561"/>
          <c:y val="0.122460939573565"/>
          <c:w val="0.678769010316229"/>
          <c:h val="0.686075909050694"/>
        </c:manualLayout>
      </c:layout>
      <c:scatterChart>
        <c:scatterStyle val="lineMarker"/>
        <c:varyColors val="0"/>
        <c:ser>
          <c:idx val="0"/>
          <c:order val="0"/>
          <c:tx>
            <c:v>correlation</c:v>
          </c:tx>
          <c:spPr>
            <a:ln w="28575">
              <a:noFill/>
            </a:ln>
          </c:spPr>
          <c:marker>
            <c:symbol val="circle"/>
            <c:size val="5"/>
            <c:spPr>
              <a:ln>
                <a:noFill/>
              </a:ln>
            </c:spPr>
          </c:marker>
          <c:xVal>
            <c:numRef>
              <c:f>Correlation!$A$16:$A$35</c:f>
              <c:numCache>
                <c:formatCode>#,##0.0</c:formatCode>
                <c:ptCount val="20"/>
                <c:pt idx="0">
                  <c:v>2.1</c:v>
                </c:pt>
                <c:pt idx="1">
                  <c:v>2.1</c:v>
                </c:pt>
                <c:pt idx="2">
                  <c:v>1.8</c:v>
                </c:pt>
                <c:pt idx="3">
                  <c:v>1.5</c:v>
                </c:pt>
                <c:pt idx="4">
                  <c:v>3.7</c:v>
                </c:pt>
                <c:pt idx="5">
                  <c:v>1.9</c:v>
                </c:pt>
                <c:pt idx="6">
                  <c:v>1.6</c:v>
                </c:pt>
                <c:pt idx="7">
                  <c:v>1.3</c:v>
                </c:pt>
                <c:pt idx="8">
                  <c:v>2.5</c:v>
                </c:pt>
                <c:pt idx="9">
                  <c:v>1.1</c:v>
                </c:pt>
                <c:pt idx="10">
                  <c:v>2.0</c:v>
                </c:pt>
                <c:pt idx="11">
                  <c:v>2.4</c:v>
                </c:pt>
                <c:pt idx="12">
                  <c:v>4.1</c:v>
                </c:pt>
                <c:pt idx="13">
                  <c:v>2.9</c:v>
                </c:pt>
                <c:pt idx="14">
                  <c:v>1.9</c:v>
                </c:pt>
                <c:pt idx="15">
                  <c:v>1.4</c:v>
                </c:pt>
                <c:pt idx="16">
                  <c:v>2.0</c:v>
                </c:pt>
                <c:pt idx="17">
                  <c:v>2.1</c:v>
                </c:pt>
                <c:pt idx="18">
                  <c:v>2.4</c:v>
                </c:pt>
                <c:pt idx="19">
                  <c:v>2.1</c:v>
                </c:pt>
              </c:numCache>
            </c:numRef>
          </c:xVal>
          <c:yVal>
            <c:numRef>
              <c:f>Correlation!$B$16:$B$35</c:f>
              <c:numCache>
                <c:formatCode>#,##0</c:formatCode>
                <c:ptCount val="20"/>
                <c:pt idx="0">
                  <c:v>196.0</c:v>
                </c:pt>
                <c:pt idx="1">
                  <c:v>202.0</c:v>
                </c:pt>
                <c:pt idx="2">
                  <c:v>219.0</c:v>
                </c:pt>
                <c:pt idx="3">
                  <c:v>194.0</c:v>
                </c:pt>
                <c:pt idx="4">
                  <c:v>296.0</c:v>
                </c:pt>
                <c:pt idx="5">
                  <c:v>224.0</c:v>
                </c:pt>
                <c:pt idx="6">
                  <c:v>251.0</c:v>
                </c:pt>
                <c:pt idx="7">
                  <c:v>213.0</c:v>
                </c:pt>
                <c:pt idx="8">
                  <c:v>222.0</c:v>
                </c:pt>
                <c:pt idx="9">
                  <c:v>200.0</c:v>
                </c:pt>
                <c:pt idx="10">
                  <c:v>247.0</c:v>
                </c:pt>
                <c:pt idx="11">
                  <c:v>240.0</c:v>
                </c:pt>
                <c:pt idx="12">
                  <c:v>246.0</c:v>
                </c:pt>
                <c:pt idx="13">
                  <c:v>234.0</c:v>
                </c:pt>
                <c:pt idx="14">
                  <c:v>242.0</c:v>
                </c:pt>
                <c:pt idx="15">
                  <c:v>206.0</c:v>
                </c:pt>
                <c:pt idx="16">
                  <c:v>223.0</c:v>
                </c:pt>
                <c:pt idx="17">
                  <c:v>243.0</c:v>
                </c:pt>
                <c:pt idx="18">
                  <c:v>262.0</c:v>
                </c:pt>
                <c:pt idx="19">
                  <c:v>263.0</c:v>
                </c:pt>
              </c:numCache>
            </c:numRef>
          </c:yVal>
          <c:smooth val="0"/>
        </c:ser>
        <c:ser>
          <c:idx val="2"/>
          <c:order val="1"/>
          <c:tx>
            <c:v>Regression line</c:v>
          </c:tx>
          <c:spPr>
            <a:ln w="28575">
              <a:solidFill>
                <a:schemeClr val="tx1"/>
              </a:solidFill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Correlation!$A$41:$A$42</c:f>
              <c:numCache>
                <c:formatCode>#,##0.00</c:formatCode>
                <c:ptCount val="2"/>
                <c:pt idx="0">
                  <c:v>1.1</c:v>
                </c:pt>
                <c:pt idx="1">
                  <c:v>4.1</c:v>
                </c:pt>
              </c:numCache>
            </c:numRef>
          </c:xVal>
          <c:yVal>
            <c:numRef>
              <c:f>Correlation!$B$41:$B$42</c:f>
              <c:numCache>
                <c:formatCode>#,##0.0</c:formatCode>
                <c:ptCount val="2"/>
                <c:pt idx="0">
                  <c:v>208.9299103504483</c:v>
                </c:pt>
                <c:pt idx="1">
                  <c:v>272.7196414017928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7398232"/>
        <c:axId val="1377175464"/>
      </c:scatterChart>
      <c:valAx>
        <c:axId val="1377398232"/>
        <c:scaling>
          <c:orientation val="minMax"/>
          <c:max val="5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2000" b="0"/>
                </a:pPr>
                <a:r>
                  <a:rPr lang="en-US" sz="2000" b="0"/>
                  <a:t>X</a:t>
                </a:r>
                <a:r>
                  <a:rPr lang="en-US" sz="2000" b="0" baseline="0"/>
                  <a:t> = Amount of Alcohol (oz)</a:t>
                </a:r>
                <a:endParaRPr lang="en-US" sz="2000" b="0"/>
              </a:p>
            </c:rich>
          </c:tx>
          <c:layout>
            <c:manualLayout>
              <c:xMode val="edge"/>
              <c:yMode val="edge"/>
              <c:x val="0.342447308098775"/>
              <c:y val="0.92362765496650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anchor="t" anchorCtr="0"/>
          <a:lstStyle/>
          <a:p>
            <a:pPr>
              <a:defRPr sz="2000"/>
            </a:pPr>
            <a:endParaRPr lang="en-US"/>
          </a:p>
        </c:txPr>
        <c:crossAx val="1377175464"/>
        <c:crosses val="autoZero"/>
        <c:crossBetween val="midCat"/>
        <c:majorUnit val="1.0"/>
        <c:minorUnit val="0.03"/>
      </c:valAx>
      <c:valAx>
        <c:axId val="1377175464"/>
        <c:scaling>
          <c:orientation val="minMax"/>
          <c:max val="300.0"/>
          <c:min val="160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000" b="0"/>
                </a:pPr>
                <a:r>
                  <a:rPr lang="en-US" sz="2000" b="0"/>
                  <a:t>Y = Reaction Time</a:t>
                </a:r>
                <a:r>
                  <a:rPr lang="en-US" sz="2000" b="0" baseline="0"/>
                  <a:t> (ms)</a:t>
                </a:r>
                <a:endParaRPr lang="en-US" sz="2000" b="0"/>
              </a:p>
            </c:rich>
          </c:tx>
          <c:layout>
            <c:manualLayout>
              <c:xMode val="edge"/>
              <c:yMode val="edge"/>
              <c:x val="0.0"/>
              <c:y val="0.16073679554100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12700" cmpd="sng">
            <a:noFill/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1377398232"/>
        <c:crossesAt val="0.0"/>
        <c:crossBetween val="midCat"/>
        <c:majorUnit val="20.0"/>
      </c:valAx>
      <c:spPr>
        <a:ln w="19050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274320</xdr:colOff>
      <xdr:row>10</xdr:row>
      <xdr:rowOff>0</xdr:rowOff>
    </xdr:from>
    <xdr:to>
      <xdr:col>14</xdr:col>
      <xdr:colOff>213360</xdr:colOff>
      <xdr:row>37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6"/>
  <sheetViews>
    <sheetView tabSelected="1" workbookViewId="0">
      <selection activeCell="J7" sqref="J7"/>
    </sheetView>
  </sheetViews>
  <sheetFormatPr baseColWidth="10" defaultRowHeight="13" x14ac:dyDescent="0"/>
  <cols>
    <col min="1" max="1" width="6" style="18" customWidth="1"/>
    <col min="2" max="4" width="7.796875" style="5" customWidth="1"/>
    <col min="5" max="5" width="2.296875" style="5" customWidth="1"/>
    <col min="6" max="6" width="10.69921875" style="5" customWidth="1"/>
    <col min="7" max="7" width="9.296875" style="5" customWidth="1"/>
    <col min="8" max="9" width="11.09765625" style="5" customWidth="1"/>
    <col min="10" max="13" width="8.09765625" style="5" customWidth="1"/>
    <col min="14" max="16384" width="10.69921875" style="5"/>
  </cols>
  <sheetData>
    <row r="1" spans="1:9">
      <c r="A1" s="1" t="s">
        <v>12</v>
      </c>
      <c r="B1" s="2"/>
      <c r="C1" s="3"/>
      <c r="D1" s="3"/>
      <c r="E1" s="3"/>
      <c r="F1" s="3"/>
      <c r="G1" s="3"/>
      <c r="H1" s="3"/>
      <c r="I1" s="4"/>
    </row>
    <row r="2" spans="1:9" ht="19" customHeight="1">
      <c r="A2" s="6"/>
      <c r="B2" s="7" t="s">
        <v>13</v>
      </c>
      <c r="C2" s="8"/>
      <c r="D2" s="9"/>
      <c r="E2" s="9"/>
      <c r="F2" s="9"/>
      <c r="G2" s="9"/>
      <c r="H2" s="9"/>
      <c r="I2" s="10"/>
    </row>
    <row r="3" spans="1:9" ht="21" customHeight="1">
      <c r="A3" s="6"/>
      <c r="B3" s="111" t="s">
        <v>8</v>
      </c>
      <c r="C3" s="8"/>
      <c r="D3" s="9"/>
      <c r="E3" s="9"/>
      <c r="F3" s="9"/>
      <c r="G3" s="9"/>
      <c r="H3" s="9"/>
      <c r="I3" s="10"/>
    </row>
    <row r="4" spans="1:9" ht="21" customHeight="1">
      <c r="A4" s="6"/>
      <c r="B4" s="8" t="s">
        <v>16</v>
      </c>
      <c r="C4" s="8"/>
      <c r="D4" s="9"/>
      <c r="E4" s="9"/>
      <c r="F4" s="9"/>
      <c r="G4" s="9"/>
      <c r="H4" s="9"/>
      <c r="I4" s="10"/>
    </row>
    <row r="5" spans="1:9" ht="12" customHeight="1">
      <c r="A5" s="6"/>
      <c r="B5" s="11"/>
      <c r="C5" s="11"/>
      <c r="D5" s="12"/>
      <c r="E5" s="12"/>
      <c r="F5" s="12"/>
      <c r="G5" s="12"/>
      <c r="H5" s="12"/>
      <c r="I5" s="13"/>
    </row>
    <row r="6" spans="1:9" ht="21" customHeight="1">
      <c r="A6" s="6"/>
      <c r="B6" s="7" t="s">
        <v>42</v>
      </c>
      <c r="C6" s="8"/>
      <c r="D6" s="9"/>
      <c r="E6" s="9"/>
      <c r="F6" s="9"/>
      <c r="G6" s="9"/>
      <c r="H6" s="9"/>
      <c r="I6" s="10"/>
    </row>
    <row r="7" spans="1:9" ht="21" customHeight="1">
      <c r="A7" s="6"/>
      <c r="B7" s="8" t="s">
        <v>43</v>
      </c>
      <c r="C7" s="8"/>
      <c r="D7" s="9"/>
      <c r="E7" s="9"/>
      <c r="F7" s="9"/>
      <c r="G7" s="9"/>
      <c r="H7" s="9"/>
      <c r="I7" s="10"/>
    </row>
    <row r="8" spans="1:9" ht="21" customHeight="1">
      <c r="A8" s="6"/>
      <c r="B8" s="8" t="s">
        <v>44</v>
      </c>
      <c r="C8" s="8"/>
      <c r="D8" s="9"/>
      <c r="E8" s="9"/>
      <c r="F8" s="9"/>
      <c r="G8" s="9"/>
      <c r="H8" s="9"/>
      <c r="I8" s="10"/>
    </row>
    <row r="9" spans="1:9" ht="21" customHeight="1" thickBot="1">
      <c r="A9" s="14"/>
      <c r="B9" s="15" t="s">
        <v>17</v>
      </c>
      <c r="C9" s="15"/>
      <c r="D9" s="16"/>
      <c r="E9" s="16"/>
      <c r="F9" s="16"/>
      <c r="G9" s="16"/>
      <c r="H9" s="16"/>
      <c r="I9" s="17"/>
    </row>
    <row r="11" spans="1:9" ht="15">
      <c r="A11" s="19" t="s">
        <v>18</v>
      </c>
      <c r="B11" s="110">
        <v>2</v>
      </c>
      <c r="C11" s="19" t="s">
        <v>45</v>
      </c>
      <c r="D11" s="100">
        <v>230</v>
      </c>
      <c r="F11" s="33"/>
      <c r="G11" s="34" t="s">
        <v>11</v>
      </c>
      <c r="H11" s="35">
        <f ca="1">COUNT(B16:B35)</f>
        <v>20</v>
      </c>
      <c r="I11" s="33"/>
    </row>
    <row r="12" spans="1:9" ht="15">
      <c r="A12" s="19" t="s">
        <v>46</v>
      </c>
      <c r="B12" s="110">
        <v>1</v>
      </c>
      <c r="C12" s="19" t="s">
        <v>47</v>
      </c>
      <c r="D12" s="99">
        <v>40</v>
      </c>
      <c r="F12" s="36" t="s">
        <v>49</v>
      </c>
      <c r="G12" s="109">
        <f ca="1">SUM(A16:A35)</f>
        <v>42.9</v>
      </c>
      <c r="H12" s="36" t="s">
        <v>50</v>
      </c>
      <c r="I12" s="109">
        <f ca="1">SUM(B16:B35)</f>
        <v>4623</v>
      </c>
    </row>
    <row r="13" spans="1:9" ht="15">
      <c r="A13" s="22"/>
      <c r="B13" s="23" t="s">
        <v>48</v>
      </c>
      <c r="C13" s="24">
        <v>0.7</v>
      </c>
      <c r="D13" s="20"/>
      <c r="F13" s="34" t="s">
        <v>51</v>
      </c>
      <c r="G13" s="109">
        <f ca="1">G12^2</f>
        <v>1840.4099999999999</v>
      </c>
      <c r="H13" s="34" t="s">
        <v>52</v>
      </c>
      <c r="I13" s="109">
        <f ca="1">I12^2</f>
        <v>21372129</v>
      </c>
    </row>
    <row r="14" spans="1:9" ht="15">
      <c r="A14" s="25"/>
      <c r="B14" s="25"/>
      <c r="C14" s="25"/>
      <c r="D14" s="25"/>
      <c r="F14" s="34" t="s">
        <v>53</v>
      </c>
      <c r="G14" s="109">
        <f ca="1">$H$11*SUMSQ(A16:A35)</f>
        <v>2049</v>
      </c>
      <c r="H14" s="34" t="s">
        <v>54</v>
      </c>
      <c r="I14" s="109">
        <f ca="1">$H$11*SUMSQ(B16:B35)</f>
        <v>21634700</v>
      </c>
    </row>
    <row r="15" spans="1:9">
      <c r="A15" s="27" t="s">
        <v>1</v>
      </c>
      <c r="B15" s="28" t="s">
        <v>2</v>
      </c>
      <c r="C15" s="27" t="s">
        <v>3</v>
      </c>
      <c r="D15" s="28" t="s">
        <v>4</v>
      </c>
      <c r="F15" s="34"/>
      <c r="G15" s="34" t="s">
        <v>55</v>
      </c>
      <c r="H15" s="108">
        <f ca="1">$H$11*SUMPRODUCT(A16:A35,B16:B35)</f>
        <v>202761.99999999997</v>
      </c>
      <c r="I15" s="41"/>
    </row>
    <row r="16" spans="1:9">
      <c r="A16" s="98">
        <f ca="1">ROUND(NORMINV(RAND(),$B$11,$B$12),1)</f>
        <v>2.1</v>
      </c>
      <c r="B16" s="119">
        <f ca="1">ROUND($C$13*($D$12/$B$12)*(A16-$B$11)+$D$11+NORMINV(RAND(),0,$D$12*SQRT(1-$C$13^2)),0)</f>
        <v>196</v>
      </c>
      <c r="C16" s="101">
        <f t="shared" ref="C16:C35" ca="1" si="0">A16*$G$25+$G$26</f>
        <v>230.19315403422985</v>
      </c>
      <c r="D16" s="101">
        <f ca="1">B16-C16</f>
        <v>-34.193154034229849</v>
      </c>
      <c r="F16" s="34"/>
      <c r="G16" s="40"/>
      <c r="H16" s="42"/>
      <c r="I16" s="41"/>
    </row>
    <row r="17" spans="1:9" ht="15">
      <c r="A17" s="98">
        <f t="shared" ref="A17:A35" ca="1" si="1">ROUND(NORMINV(RAND(),$B$11,$B$12),1)</f>
        <v>2.1</v>
      </c>
      <c r="B17" s="119">
        <f t="shared" ref="B17:B35" ca="1" si="2">ROUND($C$13*($D$12/$B$12)*(A17-$B$11)+$D$11+NORMINV(RAND(),0,$D$12*SQRT(1-$C$13^2)),0)</f>
        <v>202</v>
      </c>
      <c r="C17" s="101">
        <f t="shared" ca="1" si="0"/>
        <v>230.19315403422985</v>
      </c>
      <c r="D17" s="101">
        <f t="shared" ref="D17:D35" ca="1" si="3">B17-C17</f>
        <v>-28.193154034229849</v>
      </c>
      <c r="F17" s="34" t="s">
        <v>56</v>
      </c>
      <c r="G17" s="95">
        <f ca="1">AVERAGE(A16:A35)</f>
        <v>2.145</v>
      </c>
      <c r="H17" s="34" t="s">
        <v>57</v>
      </c>
      <c r="I17" s="95">
        <f ca="1">AVERAGE(B16:B35)</f>
        <v>231.15</v>
      </c>
    </row>
    <row r="18" spans="1:9" ht="15">
      <c r="A18" s="98">
        <f t="shared" ca="1" si="1"/>
        <v>1.8</v>
      </c>
      <c r="B18" s="119">
        <f t="shared" ca="1" si="2"/>
        <v>219</v>
      </c>
      <c r="C18" s="101">
        <f t="shared" ca="1" si="0"/>
        <v>223.81418092909539</v>
      </c>
      <c r="D18" s="101">
        <f t="shared" ca="1" si="3"/>
        <v>-4.8141809290953859</v>
      </c>
      <c r="F18" s="34" t="s">
        <v>58</v>
      </c>
      <c r="G18" s="95">
        <f ca="1">STDEVPA(A16:A35)</f>
        <v>0.72213225935419911</v>
      </c>
      <c r="H18" s="34" t="s">
        <v>19</v>
      </c>
      <c r="I18" s="95">
        <f ca="1">STDEVPA(B16:B35)</f>
        <v>25.62084112592715</v>
      </c>
    </row>
    <row r="19" spans="1:9" ht="15">
      <c r="A19" s="98">
        <f t="shared" ca="1" si="1"/>
        <v>1.5</v>
      </c>
      <c r="B19" s="119">
        <f t="shared" ca="1" si="2"/>
        <v>194</v>
      </c>
      <c r="C19" s="101">
        <f t="shared" ca="1" si="0"/>
        <v>217.43520782396092</v>
      </c>
      <c r="D19" s="101">
        <f t="shared" ca="1" si="3"/>
        <v>-23.435207823960923</v>
      </c>
      <c r="F19" s="112" t="s">
        <v>20</v>
      </c>
      <c r="G19" s="113">
        <f ca="1">G18^2</f>
        <v>0.52147500000000024</v>
      </c>
      <c r="H19" s="112" t="s">
        <v>21</v>
      </c>
      <c r="I19" s="113">
        <f ca="1">I18^2</f>
        <v>656.42750000000001</v>
      </c>
    </row>
    <row r="20" spans="1:9" ht="15">
      <c r="A20" s="98">
        <f t="shared" ca="1" si="1"/>
        <v>3.7</v>
      </c>
      <c r="B20" s="119">
        <f t="shared" ca="1" si="2"/>
        <v>296</v>
      </c>
      <c r="C20" s="101">
        <f t="shared" ca="1" si="0"/>
        <v>264.21434392828024</v>
      </c>
      <c r="D20" s="101">
        <f t="shared" ca="1" si="3"/>
        <v>31.785656071719757</v>
      </c>
      <c r="F20" s="121" t="s">
        <v>9</v>
      </c>
      <c r="G20" s="115" t="s">
        <v>5</v>
      </c>
      <c r="H20" s="114" t="s">
        <v>22</v>
      </c>
      <c r="I20" s="95">
        <f ca="1">VARP(C16:C35)</f>
        <v>235.77216177668947</v>
      </c>
    </row>
    <row r="21" spans="1:9" ht="15">
      <c r="A21" s="98">
        <f t="shared" ca="1" si="1"/>
        <v>1.9</v>
      </c>
      <c r="B21" s="119">
        <f t="shared" ca="1" si="2"/>
        <v>224</v>
      </c>
      <c r="C21" s="101">
        <f t="shared" ca="1" si="0"/>
        <v>225.94050529747352</v>
      </c>
      <c r="D21" s="101">
        <f t="shared" ca="1" si="3"/>
        <v>-1.9405052974735213</v>
      </c>
      <c r="F21" s="122"/>
      <c r="G21" s="48" t="s">
        <v>10</v>
      </c>
      <c r="H21" s="114" t="s">
        <v>23</v>
      </c>
      <c r="I21" s="95">
        <f ca="1">VARP(D16:D35)</f>
        <v>420.655338223309</v>
      </c>
    </row>
    <row r="22" spans="1:9" ht="15">
      <c r="A22" s="98">
        <f t="shared" ca="1" si="1"/>
        <v>1.6</v>
      </c>
      <c r="B22" s="119">
        <f t="shared" ca="1" si="2"/>
        <v>251</v>
      </c>
      <c r="C22" s="101">
        <f t="shared" ca="1" si="0"/>
        <v>219.56153219233909</v>
      </c>
      <c r="D22" s="101">
        <f t="shared" ca="1" si="3"/>
        <v>31.438467807660913</v>
      </c>
      <c r="F22" s="122"/>
      <c r="G22" s="116" t="s">
        <v>6</v>
      </c>
      <c r="H22" s="114" t="s">
        <v>14</v>
      </c>
      <c r="I22" s="95">
        <f ca="1">I20+I21</f>
        <v>656.42749999999842</v>
      </c>
    </row>
    <row r="23" spans="1:9">
      <c r="A23" s="98">
        <f t="shared" ca="1" si="1"/>
        <v>1.3</v>
      </c>
      <c r="B23" s="119">
        <f t="shared" ca="1" si="2"/>
        <v>213</v>
      </c>
      <c r="C23" s="101">
        <f t="shared" ca="1" si="0"/>
        <v>213.18255908720462</v>
      </c>
      <c r="D23" s="101">
        <f t="shared" ca="1" si="3"/>
        <v>-0.18255908720462344</v>
      </c>
      <c r="F23" s="48"/>
      <c r="G23" s="48"/>
      <c r="H23" s="42"/>
      <c r="I23" s="41"/>
    </row>
    <row r="24" spans="1:9" ht="15">
      <c r="A24" s="98">
        <f t="shared" ca="1" si="1"/>
        <v>2.5</v>
      </c>
      <c r="B24" s="119">
        <f t="shared" ca="1" si="2"/>
        <v>222</v>
      </c>
      <c r="C24" s="101">
        <f t="shared" ca="1" si="0"/>
        <v>238.69845150774245</v>
      </c>
      <c r="D24" s="101">
        <f t="shared" ca="1" si="3"/>
        <v>-16.698451507742448</v>
      </c>
      <c r="F24" s="33"/>
      <c r="G24" s="43" t="s">
        <v>15</v>
      </c>
      <c r="H24" s="43" t="s">
        <v>24</v>
      </c>
      <c r="I24" s="43" t="s">
        <v>25</v>
      </c>
    </row>
    <row r="25" spans="1:9">
      <c r="A25" s="98">
        <f t="shared" ca="1" si="1"/>
        <v>1.1000000000000001</v>
      </c>
      <c r="B25" s="119">
        <f t="shared" ca="1" si="2"/>
        <v>200</v>
      </c>
      <c r="C25" s="101">
        <f t="shared" ca="1" si="0"/>
        <v>208.92991035044832</v>
      </c>
      <c r="D25" s="101">
        <f t="shared" ca="1" si="3"/>
        <v>-8.9299103504483242</v>
      </c>
      <c r="F25" s="34" t="s">
        <v>26</v>
      </c>
      <c r="G25" s="104">
        <f ca="1">(H15-G12*I12)/(G14-G13)</f>
        <v>21.263243683781511</v>
      </c>
      <c r="H25" s="104">
        <f ca="1">SLOPE(B16:B35,A16:A35)</f>
        <v>21.263243683781589</v>
      </c>
      <c r="I25" s="44"/>
    </row>
    <row r="26" spans="1:9">
      <c r="A26" s="98">
        <f t="shared" ca="1" si="1"/>
        <v>2</v>
      </c>
      <c r="B26" s="119">
        <f t="shared" ca="1" si="2"/>
        <v>247</v>
      </c>
      <c r="C26" s="101">
        <f t="shared" ca="1" si="0"/>
        <v>228.06682966585169</v>
      </c>
      <c r="D26" s="101">
        <f t="shared" ca="1" si="3"/>
        <v>18.933170334148315</v>
      </c>
      <c r="F26" s="34" t="s">
        <v>27</v>
      </c>
      <c r="G26" s="105">
        <f ca="1">(I12-G25*G12)/$H$11</f>
        <v>185.54034229828866</v>
      </c>
      <c r="H26" s="105">
        <f ca="1">INTERCEPT(B16:B35,A16:A35)</f>
        <v>185.54034229828849</v>
      </c>
      <c r="I26" s="44"/>
    </row>
    <row r="27" spans="1:9">
      <c r="A27" s="98">
        <f t="shared" ca="1" si="1"/>
        <v>2.4</v>
      </c>
      <c r="B27" s="119">
        <f t="shared" ca="1" si="2"/>
        <v>240</v>
      </c>
      <c r="C27" s="101">
        <f t="shared" ca="1" si="0"/>
        <v>236.57212713936428</v>
      </c>
      <c r="D27" s="101">
        <f t="shared" ca="1" si="3"/>
        <v>3.4278728606357163</v>
      </c>
      <c r="F27" s="34" t="s">
        <v>28</v>
      </c>
      <c r="G27" s="96">
        <f ca="1">(H15-G12*I12)/SQRT(((G14-G13)*(I14-I13)))</f>
        <v>0.59931186986010376</v>
      </c>
      <c r="H27" s="96">
        <f ca="1">PEARSON(B16:B35,A16:A35)</f>
        <v>0.59931186986010543</v>
      </c>
      <c r="I27" s="44"/>
    </row>
    <row r="28" spans="1:9" ht="15">
      <c r="A28" s="98">
        <f t="shared" ca="1" si="1"/>
        <v>4.0999999999999996</v>
      </c>
      <c r="B28" s="119">
        <f t="shared" ca="1" si="2"/>
        <v>246</v>
      </c>
      <c r="C28" s="101">
        <f t="shared" ca="1" si="0"/>
        <v>272.71964140179284</v>
      </c>
      <c r="D28" s="101">
        <f t="shared" ca="1" si="3"/>
        <v>-26.719641401792842</v>
      </c>
      <c r="F28" s="34" t="s">
        <v>29</v>
      </c>
      <c r="G28" s="96">
        <f ca="1">G27^2</f>
        <v>0.35917471735521395</v>
      </c>
      <c r="H28" s="96">
        <f ca="1">PEARSON(B16:B35,A16:A35)^2</f>
        <v>0.35917471735521594</v>
      </c>
      <c r="I28" s="94">
        <f ca="1">I20/I19</f>
        <v>0.35917471735521361</v>
      </c>
    </row>
    <row r="29" spans="1:9">
      <c r="A29" s="98">
        <f t="shared" ca="1" si="1"/>
        <v>2.9</v>
      </c>
      <c r="B29" s="119">
        <f t="shared" ca="1" si="2"/>
        <v>234</v>
      </c>
      <c r="C29" s="101">
        <f t="shared" ca="1" si="0"/>
        <v>247.20374898125505</v>
      </c>
      <c r="D29" s="101">
        <f t="shared" ca="1" si="3"/>
        <v>-13.203748981255046</v>
      </c>
      <c r="F29" s="34"/>
      <c r="G29" s="44"/>
      <c r="H29" s="44"/>
      <c r="I29" s="33"/>
    </row>
    <row r="30" spans="1:9">
      <c r="A30" s="98">
        <f t="shared" ca="1" si="1"/>
        <v>1.9</v>
      </c>
      <c r="B30" s="119">
        <f t="shared" ca="1" si="2"/>
        <v>242</v>
      </c>
      <c r="C30" s="101">
        <f t="shared" ca="1" si="0"/>
        <v>225.94050529747352</v>
      </c>
      <c r="D30" s="101">
        <f t="shared" ca="1" si="3"/>
        <v>16.059494702526479</v>
      </c>
      <c r="F30" s="112" t="s">
        <v>30</v>
      </c>
      <c r="G30" s="112" t="s">
        <v>31</v>
      </c>
      <c r="H30" s="117">
        <v>0.9</v>
      </c>
      <c r="I30" s="45"/>
    </row>
    <row r="31" spans="1:9">
      <c r="A31" s="98">
        <f t="shared" ca="1" si="1"/>
        <v>1.4</v>
      </c>
      <c r="B31" s="119">
        <f t="shared" ca="1" si="2"/>
        <v>206</v>
      </c>
      <c r="C31" s="101">
        <f t="shared" ca="1" si="0"/>
        <v>215.30888345558279</v>
      </c>
      <c r="D31" s="101">
        <f t="shared" ca="1" si="3"/>
        <v>-9.3088834555827873</v>
      </c>
      <c r="F31" s="47" t="s">
        <v>32</v>
      </c>
      <c r="G31" s="93">
        <f ca="1">0.5*LN((1+G27)/(1-G27))</f>
        <v>0.69207266999296979</v>
      </c>
      <c r="H31" s="40"/>
      <c r="I31" s="48"/>
    </row>
    <row r="32" spans="1:9">
      <c r="A32" s="98">
        <f t="shared" ca="1" si="1"/>
        <v>2</v>
      </c>
      <c r="B32" s="119">
        <f t="shared" ca="1" si="2"/>
        <v>223</v>
      </c>
      <c r="C32" s="101">
        <f t="shared" ca="1" si="0"/>
        <v>228.06682966585169</v>
      </c>
      <c r="D32" s="101">
        <f t="shared" ca="1" si="3"/>
        <v>-5.0668296658516851</v>
      </c>
      <c r="F32" s="34" t="s">
        <v>33</v>
      </c>
      <c r="G32" s="93">
        <f ca="1">SQRT(1/(H11-3))</f>
        <v>0.24253562503633297</v>
      </c>
      <c r="H32" s="42"/>
      <c r="I32" s="50"/>
    </row>
    <row r="33" spans="1:9">
      <c r="A33" s="98">
        <f t="shared" ca="1" si="1"/>
        <v>2.1</v>
      </c>
      <c r="B33" s="119">
        <f t="shared" ca="1" si="2"/>
        <v>243</v>
      </c>
      <c r="C33" s="101">
        <f t="shared" ca="1" si="0"/>
        <v>230.19315403422985</v>
      </c>
      <c r="D33" s="101">
        <f t="shared" ca="1" si="3"/>
        <v>12.806845965770151</v>
      </c>
      <c r="F33" s="34" t="s">
        <v>34</v>
      </c>
      <c r="G33" s="93">
        <f>NORMSINV(H30+(1-H30)/2)</f>
        <v>1.6448536269514715</v>
      </c>
      <c r="H33" s="42"/>
      <c r="I33" s="52"/>
    </row>
    <row r="34" spans="1:9">
      <c r="A34" s="98">
        <f t="shared" ca="1" si="1"/>
        <v>2.4</v>
      </c>
      <c r="B34" s="119">
        <f t="shared" ca="1" si="2"/>
        <v>262</v>
      </c>
      <c r="C34" s="101">
        <f t="shared" ca="1" si="0"/>
        <v>236.57212713936428</v>
      </c>
      <c r="D34" s="101">
        <f t="shared" ca="1" si="3"/>
        <v>25.427872860635716</v>
      </c>
      <c r="F34" s="34" t="s">
        <v>35</v>
      </c>
      <c r="G34" s="93">
        <f ca="1">G31+(G32*G33)</f>
        <v>1.0910082724989243</v>
      </c>
      <c r="H34" s="42"/>
      <c r="I34" s="52"/>
    </row>
    <row r="35" spans="1:9">
      <c r="A35" s="102">
        <f t="shared" ca="1" si="1"/>
        <v>2.1</v>
      </c>
      <c r="B35" s="120">
        <f t="shared" ca="1" si="2"/>
        <v>263</v>
      </c>
      <c r="C35" s="102">
        <f t="shared" ca="1" si="0"/>
        <v>230.19315403422985</v>
      </c>
      <c r="D35" s="102">
        <f t="shared" ca="1" si="3"/>
        <v>32.806845965770151</v>
      </c>
      <c r="F35" s="34" t="s">
        <v>36</v>
      </c>
      <c r="G35" s="93">
        <f ca="1">G31-G32*G33</f>
        <v>0.2931370674870154</v>
      </c>
      <c r="H35" s="35" t="s">
        <v>37</v>
      </c>
      <c r="I35" s="52"/>
    </row>
    <row r="36" spans="1:9">
      <c r="A36" s="30"/>
      <c r="B36" s="32"/>
      <c r="C36" s="30"/>
      <c r="D36" s="103">
        <f ca="1">SUM(D16:D35)</f>
        <v>-8.5265128291212022E-14</v>
      </c>
      <c r="F36" s="34" t="s">
        <v>38</v>
      </c>
      <c r="G36" s="93">
        <f ca="1">(EXP(2*G34)-1)/(EXP(2*G34)+1)</f>
        <v>0.79724585320001329</v>
      </c>
      <c r="H36" s="37">
        <f ca="1">G36-G37</f>
        <v>0.19793398333990952</v>
      </c>
      <c r="I36" s="52"/>
    </row>
    <row r="37" spans="1:9">
      <c r="A37" s="97"/>
      <c r="B37" s="97"/>
      <c r="C37" s="97"/>
      <c r="D37" s="118" t="s">
        <v>7</v>
      </c>
      <c r="F37" s="47" t="s">
        <v>39</v>
      </c>
      <c r="G37" s="93">
        <f ca="1">G27</f>
        <v>0.59931186986010376</v>
      </c>
      <c r="H37" s="52" t="s">
        <v>40</v>
      </c>
      <c r="I37" s="37" t="str">
        <f ca="1">IF(AND(C13&lt;G36,C13&gt;G38),"Yes", "No")</f>
        <v>Yes</v>
      </c>
    </row>
    <row r="38" spans="1:9">
      <c r="A38" s="97"/>
      <c r="B38" s="97"/>
      <c r="C38" s="97"/>
      <c r="D38" s="97"/>
      <c r="F38" s="47" t="s">
        <v>41</v>
      </c>
      <c r="G38" s="93">
        <f ca="1">(EXP(2*G35)-1)/(EXP(2*G35)+1)</f>
        <v>0.28501960669485304</v>
      </c>
      <c r="H38" s="37">
        <f ca="1">G37-G38</f>
        <v>0.31429226316525072</v>
      </c>
      <c r="I38" s="55"/>
    </row>
    <row r="39" spans="1:9">
      <c r="F39" s="46"/>
    </row>
    <row r="40" spans="1:9">
      <c r="A40" s="18" t="s">
        <v>0</v>
      </c>
      <c r="F40" s="39"/>
      <c r="G40" s="39"/>
    </row>
    <row r="41" spans="1:9">
      <c r="A41" s="106">
        <f ca="1">MIN(A16:A35)</f>
        <v>1.1000000000000001</v>
      </c>
      <c r="B41" s="107">
        <f ca="1">A41*$G$25+$G$26</f>
        <v>208.92991035044832</v>
      </c>
    </row>
    <row r="42" spans="1:9">
      <c r="A42" s="106">
        <f ca="1">MAX(A16:A35)</f>
        <v>4.0999999999999996</v>
      </c>
      <c r="B42" s="107">
        <f t="shared" ref="B42" ca="1" si="4">A42*$G$25+$G$26</f>
        <v>272.71964140179284</v>
      </c>
    </row>
    <row r="56" spans="6:9">
      <c r="F56" s="76"/>
      <c r="G56" s="38"/>
      <c r="H56" s="46"/>
    </row>
    <row r="57" spans="6:9">
      <c r="F57" s="54"/>
      <c r="G57" s="38"/>
      <c r="H57" s="49"/>
      <c r="I57" s="21"/>
    </row>
    <row r="58" spans="6:9">
      <c r="F58" s="53"/>
      <c r="G58" s="29"/>
      <c r="H58" s="51"/>
      <c r="I58" s="21"/>
    </row>
    <row r="59" spans="6:9">
      <c r="F59" s="53"/>
      <c r="G59" s="53"/>
      <c r="H59" s="54"/>
      <c r="I59" s="38"/>
    </row>
    <row r="60" spans="6:9">
      <c r="F60" s="53"/>
      <c r="G60" s="53"/>
      <c r="H60" s="54"/>
      <c r="I60" s="38"/>
    </row>
    <row r="61" spans="6:9">
      <c r="F61" s="53"/>
      <c r="G61" s="53"/>
      <c r="H61" s="54"/>
      <c r="I61" s="38"/>
    </row>
    <row r="62" spans="6:9">
      <c r="F62" s="53"/>
      <c r="G62" s="53"/>
      <c r="H62" s="54"/>
      <c r="I62" s="38"/>
    </row>
    <row r="63" spans="6:9">
      <c r="F63" s="29"/>
      <c r="G63" s="53"/>
      <c r="H63" s="49"/>
    </row>
    <row r="64" spans="6:9">
      <c r="F64" s="56"/>
      <c r="G64" s="56"/>
      <c r="H64" s="46"/>
    </row>
    <row r="65" spans="1:11" ht="14">
      <c r="B65" s="60"/>
      <c r="C65" s="61"/>
      <c r="D65" s="51"/>
      <c r="E65" s="46"/>
      <c r="F65" s="54"/>
      <c r="G65" s="46"/>
      <c r="H65" s="54"/>
      <c r="I65" s="62"/>
      <c r="J65" s="62"/>
      <c r="K65" s="62"/>
    </row>
    <row r="66" spans="1:11">
      <c r="A66" s="63"/>
      <c r="B66" s="62"/>
      <c r="C66" s="51"/>
      <c r="D66" s="51"/>
      <c r="E66" s="46"/>
      <c r="F66" s="54"/>
      <c r="G66" s="46"/>
      <c r="H66" s="54"/>
      <c r="I66" s="62"/>
      <c r="J66" s="62"/>
      <c r="K66" s="62"/>
    </row>
    <row r="67" spans="1:11">
      <c r="A67" s="63"/>
      <c r="B67" s="62"/>
      <c r="C67" s="51"/>
      <c r="D67" s="51"/>
      <c r="E67" s="46"/>
      <c r="F67" s="54"/>
      <c r="G67" s="46"/>
      <c r="H67" s="54"/>
      <c r="I67" s="62"/>
      <c r="J67" s="62"/>
      <c r="K67" s="62"/>
    </row>
    <row r="68" spans="1:11">
      <c r="A68" s="63"/>
      <c r="B68" s="62"/>
      <c r="C68" s="51"/>
      <c r="D68" s="51"/>
      <c r="E68" s="46"/>
      <c r="F68" s="54"/>
      <c r="G68" s="54"/>
      <c r="H68" s="54"/>
      <c r="I68" s="62"/>
      <c r="J68" s="62"/>
      <c r="K68" s="62"/>
    </row>
    <row r="69" spans="1:11">
      <c r="A69" s="63"/>
      <c r="B69" s="62"/>
      <c r="C69" s="62"/>
      <c r="D69" s="54"/>
      <c r="E69" s="64"/>
      <c r="F69" s="54"/>
      <c r="G69" s="65"/>
      <c r="H69" s="54"/>
      <c r="I69" s="62"/>
      <c r="J69" s="62"/>
      <c r="K69" s="62"/>
    </row>
    <row r="70" spans="1:11">
      <c r="A70" s="63"/>
      <c r="B70" s="38"/>
      <c r="C70" s="56"/>
      <c r="D70" s="56"/>
      <c r="E70" s="38"/>
      <c r="F70" s="56"/>
      <c r="G70" s="56"/>
      <c r="H70" s="56"/>
      <c r="I70" s="62"/>
      <c r="J70" s="62"/>
      <c r="K70" s="62"/>
    </row>
    <row r="71" spans="1:11">
      <c r="A71" s="63"/>
      <c r="B71" s="62"/>
      <c r="C71" s="54"/>
      <c r="D71" s="62"/>
      <c r="E71" s="51"/>
      <c r="F71" s="51"/>
      <c r="G71" s="51"/>
      <c r="H71" s="51"/>
      <c r="I71" s="51"/>
      <c r="J71" s="62"/>
      <c r="K71" s="62"/>
    </row>
    <row r="72" spans="1:11">
      <c r="A72" s="63"/>
      <c r="B72" s="62"/>
      <c r="C72" s="66"/>
      <c r="D72" s="56"/>
      <c r="E72" s="26"/>
      <c r="F72" s="26"/>
      <c r="G72" s="26"/>
      <c r="H72" s="26"/>
      <c r="I72" s="26"/>
      <c r="J72" s="62"/>
      <c r="K72" s="62"/>
    </row>
    <row r="73" spans="1:11">
      <c r="A73" s="63"/>
      <c r="B73" s="54"/>
      <c r="C73" s="67"/>
      <c r="D73" s="68"/>
      <c r="E73" s="29"/>
      <c r="F73" s="29"/>
      <c r="G73" s="29"/>
      <c r="H73" s="29"/>
      <c r="I73" s="29"/>
      <c r="J73" s="51"/>
      <c r="K73" s="62"/>
    </row>
    <row r="74" spans="1:11">
      <c r="A74" s="63"/>
      <c r="B74" s="69"/>
      <c r="C74" s="53"/>
      <c r="D74" s="70"/>
      <c r="E74" s="26"/>
      <c r="F74" s="26"/>
      <c r="G74" s="26"/>
      <c r="H74" s="26"/>
      <c r="I74" s="26"/>
      <c r="J74" s="29"/>
      <c r="K74" s="62"/>
    </row>
    <row r="75" spans="1:11">
      <c r="A75" s="63"/>
      <c r="B75" s="69"/>
      <c r="C75" s="53"/>
      <c r="D75" s="70"/>
      <c r="E75" s="26"/>
      <c r="F75" s="26"/>
      <c r="G75" s="26"/>
      <c r="H75" s="26"/>
      <c r="I75" s="26"/>
      <c r="J75" s="29"/>
      <c r="K75" s="62"/>
    </row>
    <row r="76" spans="1:11">
      <c r="A76" s="63"/>
      <c r="B76" s="69"/>
      <c r="C76" s="53"/>
      <c r="D76" s="70"/>
      <c r="E76" s="26"/>
      <c r="F76" s="26"/>
      <c r="G76" s="26"/>
      <c r="H76" s="26"/>
      <c r="I76" s="26"/>
      <c r="J76" s="29"/>
      <c r="K76" s="62"/>
    </row>
    <row r="77" spans="1:11">
      <c r="A77" s="63"/>
      <c r="B77" s="69"/>
      <c r="C77" s="53"/>
      <c r="D77" s="70"/>
      <c r="E77" s="26"/>
      <c r="F77" s="26"/>
      <c r="G77" s="26"/>
      <c r="H77" s="26"/>
      <c r="I77" s="26"/>
      <c r="J77" s="29"/>
      <c r="K77" s="62"/>
    </row>
    <row r="78" spans="1:11">
      <c r="A78" s="63"/>
      <c r="B78" s="69"/>
      <c r="C78" s="53"/>
      <c r="D78" s="70"/>
      <c r="E78" s="26"/>
      <c r="F78" s="26"/>
      <c r="G78" s="26"/>
      <c r="H78" s="26"/>
      <c r="I78" s="26"/>
      <c r="J78" s="29"/>
      <c r="K78" s="62"/>
    </row>
    <row r="79" spans="1:11">
      <c r="A79" s="63"/>
      <c r="B79" s="69"/>
      <c r="C79" s="53"/>
      <c r="D79" s="70"/>
      <c r="E79" s="26"/>
      <c r="F79" s="26"/>
      <c r="G79" s="26"/>
      <c r="H79" s="26"/>
      <c r="I79" s="26"/>
      <c r="J79" s="29"/>
      <c r="K79" s="62"/>
    </row>
    <row r="80" spans="1:11">
      <c r="A80" s="63"/>
      <c r="B80" s="69"/>
      <c r="C80" s="53"/>
      <c r="D80" s="70"/>
      <c r="E80" s="26"/>
      <c r="F80" s="26"/>
      <c r="G80" s="26"/>
      <c r="H80" s="26"/>
      <c r="I80" s="26"/>
      <c r="J80" s="29"/>
      <c r="K80" s="62"/>
    </row>
    <row r="81" spans="1:11">
      <c r="A81" s="63"/>
      <c r="B81" s="69"/>
      <c r="C81" s="53"/>
      <c r="D81" s="46"/>
      <c r="E81" s="26"/>
      <c r="F81" s="26"/>
      <c r="G81" s="26"/>
      <c r="H81" s="26"/>
      <c r="I81" s="26"/>
      <c r="J81" s="29"/>
      <c r="K81" s="62"/>
    </row>
    <row r="82" spans="1:11">
      <c r="A82" s="63"/>
      <c r="B82" s="69"/>
      <c r="C82" s="53"/>
      <c r="D82" s="46"/>
      <c r="E82" s="26"/>
      <c r="F82" s="26"/>
      <c r="G82" s="26"/>
      <c r="H82" s="26"/>
      <c r="I82" s="26"/>
      <c r="J82" s="29"/>
      <c r="K82" s="62"/>
    </row>
    <row r="83" spans="1:11">
      <c r="A83" s="63"/>
      <c r="B83" s="69"/>
      <c r="C83" s="53"/>
      <c r="D83" s="62"/>
      <c r="E83" s="26"/>
      <c r="F83" s="26"/>
      <c r="G83" s="26"/>
      <c r="H83" s="26"/>
      <c r="I83" s="26"/>
      <c r="J83" s="29"/>
      <c r="K83" s="62"/>
    </row>
    <row r="84" spans="1:11">
      <c r="A84" s="63"/>
      <c r="B84" s="69"/>
      <c r="C84" s="54"/>
      <c r="D84" s="71"/>
      <c r="E84" s="29"/>
      <c r="F84" s="29"/>
      <c r="G84" s="29"/>
      <c r="H84" s="29"/>
      <c r="I84" s="29"/>
      <c r="J84" s="29"/>
      <c r="K84" s="72"/>
    </row>
    <row r="85" spans="1:11">
      <c r="A85" s="63"/>
      <c r="B85" s="62"/>
      <c r="C85" s="62"/>
      <c r="D85" s="71"/>
      <c r="E85" s="29"/>
      <c r="F85" s="29"/>
      <c r="G85" s="29"/>
      <c r="H85" s="29"/>
      <c r="I85" s="29"/>
      <c r="J85" s="51"/>
      <c r="K85" s="72"/>
    </row>
    <row r="86" spans="1:11" ht="14">
      <c r="A86" s="63"/>
      <c r="B86" s="73"/>
      <c r="C86" s="62"/>
      <c r="D86" s="62"/>
      <c r="E86" s="62"/>
      <c r="F86" s="62"/>
      <c r="G86" s="62"/>
      <c r="H86" s="62"/>
      <c r="I86" s="62"/>
      <c r="J86" s="62"/>
      <c r="K86" s="62"/>
    </row>
    <row r="87" spans="1:11">
      <c r="A87" s="63"/>
      <c r="B87" s="51"/>
      <c r="C87" s="51"/>
      <c r="D87" s="62"/>
      <c r="E87" s="62"/>
      <c r="F87" s="62"/>
      <c r="G87" s="62"/>
      <c r="H87" s="62"/>
      <c r="I87" s="62"/>
      <c r="J87" s="62"/>
      <c r="K87" s="62"/>
    </row>
    <row r="88" spans="1:11">
      <c r="A88" s="63"/>
      <c r="B88" s="54"/>
      <c r="C88" s="62"/>
      <c r="D88" s="62"/>
      <c r="E88" s="62"/>
      <c r="F88" s="62"/>
      <c r="G88" s="62"/>
      <c r="H88" s="62"/>
      <c r="I88" s="62"/>
      <c r="J88" s="62"/>
      <c r="K88" s="62"/>
    </row>
    <row r="89" spans="1:11">
      <c r="A89" s="63"/>
      <c r="B89" s="54"/>
      <c r="C89" s="62"/>
      <c r="D89" s="62"/>
      <c r="E89" s="62"/>
      <c r="F89" s="62"/>
      <c r="G89" s="62"/>
      <c r="H89" s="62"/>
      <c r="I89" s="62"/>
      <c r="J89" s="62"/>
      <c r="K89" s="62"/>
    </row>
    <row r="90" spans="1:11">
      <c r="A90" s="63"/>
      <c r="B90" s="54"/>
      <c r="C90" s="62"/>
      <c r="D90" s="62"/>
      <c r="E90" s="62"/>
      <c r="F90" s="62"/>
      <c r="G90" s="62"/>
      <c r="H90" s="62"/>
      <c r="I90" s="62"/>
      <c r="J90" s="62"/>
      <c r="K90" s="62"/>
    </row>
    <row r="91" spans="1:11">
      <c r="A91" s="63"/>
      <c r="B91" s="51"/>
      <c r="C91" s="51"/>
      <c r="D91" s="62"/>
      <c r="E91" s="62"/>
      <c r="F91" s="62"/>
      <c r="G91" s="62"/>
      <c r="H91" s="62"/>
      <c r="I91" s="62"/>
      <c r="J91" s="62"/>
      <c r="K91" s="62"/>
    </row>
    <row r="92" spans="1:11">
      <c r="A92" s="63"/>
      <c r="B92" s="67"/>
      <c r="C92" s="67"/>
      <c r="D92" s="72"/>
      <c r="E92" s="62"/>
      <c r="F92" s="62"/>
      <c r="G92" s="62"/>
      <c r="H92" s="62"/>
      <c r="I92" s="62"/>
      <c r="J92" s="62"/>
      <c r="K92" s="62"/>
    </row>
    <row r="93" spans="1:11">
      <c r="A93" s="63"/>
      <c r="B93" s="62"/>
      <c r="C93" s="62"/>
      <c r="D93" s="62"/>
      <c r="E93" s="62"/>
      <c r="F93" s="62"/>
      <c r="G93" s="62"/>
      <c r="H93" s="62"/>
      <c r="I93" s="62"/>
      <c r="J93" s="62"/>
      <c r="K93" s="62"/>
    </row>
    <row r="94" spans="1:11" ht="14">
      <c r="A94" s="63"/>
      <c r="B94" s="73"/>
      <c r="C94" s="51"/>
      <c r="D94" s="51"/>
      <c r="E94" s="51"/>
      <c r="F94" s="54"/>
      <c r="G94" s="54"/>
      <c r="H94" s="54"/>
      <c r="I94" s="62"/>
      <c r="J94" s="62"/>
      <c r="K94" s="62"/>
    </row>
    <row r="95" spans="1:11">
      <c r="A95" s="63"/>
      <c r="B95" s="51"/>
      <c r="C95" s="29"/>
      <c r="D95" s="26"/>
      <c r="E95" s="62"/>
      <c r="F95" s="46"/>
      <c r="G95" s="62"/>
      <c r="H95" s="46"/>
      <c r="I95" s="62"/>
      <c r="J95" s="62"/>
      <c r="K95" s="62"/>
    </row>
    <row r="96" spans="1:11">
      <c r="A96" s="63"/>
      <c r="B96" s="54"/>
      <c r="C96" s="54"/>
      <c r="D96" s="69"/>
      <c r="E96" s="62"/>
      <c r="F96" s="74"/>
      <c r="G96" s="74"/>
      <c r="H96" s="39"/>
      <c r="I96" s="62"/>
      <c r="J96" s="62"/>
      <c r="K96" s="62"/>
    </row>
    <row r="97" spans="1:11">
      <c r="A97" s="63"/>
      <c r="B97" s="54"/>
      <c r="C97" s="54"/>
      <c r="D97" s="69"/>
      <c r="E97" s="62"/>
      <c r="F97" s="62"/>
      <c r="G97" s="62"/>
      <c r="H97" s="62"/>
      <c r="I97" s="62"/>
      <c r="J97" s="62"/>
      <c r="K97" s="62"/>
    </row>
    <row r="98" spans="1:11">
      <c r="A98" s="63"/>
      <c r="B98" s="54"/>
      <c r="C98" s="54"/>
      <c r="D98" s="69"/>
      <c r="E98" s="62"/>
      <c r="F98" s="62"/>
      <c r="G98" s="62"/>
      <c r="H98" s="62"/>
      <c r="I98" s="62"/>
      <c r="J98" s="62"/>
      <c r="K98" s="62"/>
    </row>
    <row r="99" spans="1:11">
      <c r="A99" s="63"/>
      <c r="B99" s="62"/>
      <c r="C99" s="62"/>
      <c r="D99" s="62"/>
      <c r="E99" s="62"/>
      <c r="F99" s="62"/>
      <c r="G99" s="62"/>
      <c r="H99" s="62"/>
      <c r="I99" s="62"/>
      <c r="J99" s="62"/>
      <c r="K99" s="62"/>
    </row>
    <row r="100" spans="1:11">
      <c r="A100" s="63"/>
      <c r="B100" s="67"/>
      <c r="C100" s="54"/>
      <c r="D100" s="69"/>
      <c r="E100" s="62"/>
      <c r="F100" s="62"/>
      <c r="G100" s="62"/>
      <c r="H100" s="62"/>
      <c r="I100" s="62"/>
      <c r="J100" s="62"/>
      <c r="K100" s="62"/>
    </row>
    <row r="101" spans="1:11">
      <c r="A101" s="63"/>
      <c r="B101" s="75"/>
      <c r="C101" s="51"/>
      <c r="D101" s="75"/>
      <c r="E101" s="51"/>
      <c r="F101" s="62"/>
      <c r="G101" s="62"/>
      <c r="H101" s="62"/>
      <c r="I101" s="62"/>
      <c r="J101" s="62"/>
      <c r="K101" s="62"/>
    </row>
    <row r="102" spans="1:11">
      <c r="A102" s="63"/>
      <c r="B102" s="38"/>
      <c r="C102" s="67"/>
      <c r="D102" s="38"/>
      <c r="E102" s="67"/>
      <c r="F102" s="62"/>
      <c r="G102" s="62"/>
      <c r="H102" s="62"/>
      <c r="I102" s="62"/>
      <c r="J102" s="62"/>
      <c r="K102" s="62"/>
    </row>
    <row r="103" spans="1:11">
      <c r="A103" s="63"/>
      <c r="B103" s="38"/>
      <c r="C103" s="67"/>
      <c r="D103" s="38"/>
      <c r="E103" s="67"/>
      <c r="F103" s="62"/>
      <c r="G103" s="62"/>
      <c r="H103" s="62"/>
      <c r="I103" s="62"/>
      <c r="J103" s="62"/>
      <c r="K103" s="62"/>
    </row>
    <row r="104" spans="1:11">
      <c r="A104" s="63"/>
      <c r="B104" s="38"/>
      <c r="C104" s="67"/>
      <c r="D104" s="38"/>
      <c r="E104" s="67"/>
      <c r="F104" s="62"/>
      <c r="G104" s="62"/>
      <c r="H104" s="62"/>
      <c r="I104" s="62"/>
      <c r="J104" s="62"/>
      <c r="K104" s="62"/>
    </row>
    <row r="105" spans="1:11">
      <c r="A105" s="63"/>
      <c r="B105" s="38"/>
      <c r="C105" s="67"/>
      <c r="D105" s="38"/>
      <c r="E105" s="67"/>
      <c r="F105" s="76"/>
      <c r="G105" s="76"/>
      <c r="H105" s="76"/>
      <c r="I105" s="54"/>
      <c r="J105" s="46"/>
      <c r="K105" s="62"/>
    </row>
    <row r="106" spans="1:11">
      <c r="A106" s="63"/>
      <c r="B106" s="46"/>
      <c r="C106" s="46"/>
      <c r="D106" s="54"/>
      <c r="E106" s="54"/>
      <c r="F106" s="54"/>
      <c r="G106" s="54"/>
      <c r="H106" s="54"/>
      <c r="I106" s="54"/>
      <c r="J106" s="49"/>
      <c r="K106" s="51"/>
    </row>
    <row r="107" spans="1:11">
      <c r="A107" s="63"/>
      <c r="B107" s="46"/>
      <c r="C107" s="46"/>
      <c r="D107" s="54"/>
      <c r="E107" s="54"/>
      <c r="F107" s="54"/>
      <c r="G107" s="54"/>
      <c r="H107" s="54"/>
      <c r="I107" s="54"/>
      <c r="J107" s="49"/>
      <c r="K107" s="51"/>
    </row>
    <row r="108" spans="1:11">
      <c r="B108" s="49"/>
      <c r="C108" s="49"/>
      <c r="D108" s="69"/>
      <c r="E108" s="54"/>
      <c r="F108" s="54"/>
      <c r="G108" s="38"/>
      <c r="H108" s="54"/>
      <c r="I108" s="21"/>
    </row>
    <row r="109" spans="1:11">
      <c r="B109" s="58"/>
      <c r="C109" s="59"/>
      <c r="D109" s="58"/>
      <c r="E109" s="18"/>
      <c r="F109" s="59"/>
      <c r="G109" s="58"/>
      <c r="H109" s="18"/>
      <c r="I109" s="18"/>
      <c r="J109" s="18"/>
      <c r="K109" s="18"/>
    </row>
    <row r="110" spans="1:11" ht="14">
      <c r="B110" s="60"/>
      <c r="C110" s="60"/>
      <c r="D110" s="54"/>
      <c r="E110" s="46"/>
      <c r="F110" s="54"/>
      <c r="G110" s="46"/>
      <c r="H110" s="54"/>
      <c r="I110" s="62"/>
      <c r="J110" s="62"/>
      <c r="K110" s="62"/>
    </row>
    <row r="111" spans="1:11">
      <c r="B111" s="62"/>
      <c r="C111" s="62"/>
      <c r="D111" s="54"/>
      <c r="E111" s="46"/>
      <c r="F111" s="54"/>
      <c r="G111" s="46"/>
      <c r="H111" s="54"/>
      <c r="I111" s="62"/>
      <c r="J111" s="62"/>
      <c r="K111" s="62"/>
    </row>
    <row r="112" spans="1:11">
      <c r="B112" s="62"/>
      <c r="C112" s="62"/>
      <c r="D112" s="54"/>
      <c r="E112" s="46"/>
      <c r="F112" s="54"/>
      <c r="G112" s="46"/>
      <c r="H112" s="54"/>
      <c r="I112" s="62"/>
      <c r="J112" s="62"/>
      <c r="K112" s="62"/>
    </row>
    <row r="113" spans="2:11">
      <c r="B113" s="62"/>
      <c r="C113" s="62"/>
      <c r="D113" s="54"/>
      <c r="E113" s="46"/>
      <c r="F113" s="54"/>
      <c r="G113" s="54"/>
      <c r="H113" s="54"/>
      <c r="I113" s="62"/>
      <c r="J113" s="62"/>
      <c r="K113" s="62"/>
    </row>
    <row r="114" spans="2:11">
      <c r="B114" s="62"/>
      <c r="C114" s="62"/>
      <c r="D114" s="66"/>
      <c r="E114" s="64"/>
      <c r="F114" s="54"/>
      <c r="G114" s="65"/>
      <c r="H114" s="54"/>
      <c r="I114" s="62"/>
      <c r="J114" s="62"/>
      <c r="K114" s="62"/>
    </row>
    <row r="115" spans="2:11">
      <c r="B115" s="77"/>
      <c r="C115" s="56"/>
      <c r="D115" s="56"/>
      <c r="E115" s="77"/>
      <c r="F115" s="56"/>
      <c r="G115" s="56"/>
      <c r="H115" s="56"/>
      <c r="I115" s="62"/>
      <c r="J115" s="62"/>
      <c r="K115" s="62"/>
    </row>
    <row r="116" spans="2:11">
      <c r="B116" s="62"/>
      <c r="C116" s="66"/>
      <c r="D116" s="62"/>
      <c r="E116" s="51"/>
      <c r="F116" s="51"/>
      <c r="G116" s="51"/>
      <c r="H116" s="51"/>
      <c r="I116" s="51"/>
      <c r="J116" s="62"/>
      <c r="K116" s="62"/>
    </row>
    <row r="117" spans="2:11">
      <c r="B117" s="62"/>
      <c r="C117" s="66"/>
      <c r="D117" s="56"/>
      <c r="E117" s="26"/>
      <c r="F117" s="26"/>
      <c r="G117" s="26"/>
      <c r="H117" s="26"/>
      <c r="I117" s="26"/>
      <c r="J117" s="62"/>
      <c r="K117" s="62"/>
    </row>
    <row r="118" spans="2:11">
      <c r="B118" s="54"/>
      <c r="C118" s="67"/>
      <c r="D118" s="68"/>
      <c r="E118" s="29"/>
      <c r="F118" s="29"/>
      <c r="G118" s="29"/>
      <c r="H118" s="29"/>
      <c r="I118" s="29"/>
      <c r="J118" s="51"/>
      <c r="K118" s="62"/>
    </row>
    <row r="119" spans="2:11">
      <c r="B119" s="69"/>
      <c r="C119" s="53"/>
      <c r="D119" s="70"/>
      <c r="E119" s="26"/>
      <c r="F119" s="26"/>
      <c r="G119" s="26"/>
      <c r="H119" s="26"/>
      <c r="I119" s="26"/>
      <c r="J119" s="29"/>
      <c r="K119" s="62"/>
    </row>
    <row r="120" spans="2:11">
      <c r="B120" s="69"/>
      <c r="C120" s="53"/>
      <c r="D120" s="70"/>
      <c r="E120" s="26"/>
      <c r="F120" s="26"/>
      <c r="G120" s="26"/>
      <c r="H120" s="26"/>
      <c r="I120" s="26"/>
      <c r="J120" s="29"/>
      <c r="K120" s="62"/>
    </row>
    <row r="121" spans="2:11">
      <c r="B121" s="69"/>
      <c r="C121" s="53"/>
      <c r="D121" s="70"/>
      <c r="E121" s="26"/>
      <c r="F121" s="26"/>
      <c r="G121" s="26"/>
      <c r="H121" s="26"/>
      <c r="I121" s="26"/>
      <c r="J121" s="29"/>
      <c r="K121" s="62"/>
    </row>
    <row r="122" spans="2:11">
      <c r="B122" s="69"/>
      <c r="C122" s="53"/>
      <c r="D122" s="70"/>
      <c r="E122" s="26"/>
      <c r="F122" s="26"/>
      <c r="G122" s="26"/>
      <c r="H122" s="26"/>
      <c r="I122" s="26"/>
      <c r="J122" s="29"/>
      <c r="K122" s="62"/>
    </row>
    <row r="123" spans="2:11">
      <c r="B123" s="69"/>
      <c r="C123" s="53"/>
      <c r="D123" s="70"/>
      <c r="E123" s="26"/>
      <c r="F123" s="26"/>
      <c r="G123" s="26"/>
      <c r="H123" s="26"/>
      <c r="I123" s="26"/>
      <c r="J123" s="29"/>
      <c r="K123" s="62"/>
    </row>
    <row r="124" spans="2:11">
      <c r="B124" s="69"/>
      <c r="C124" s="53"/>
      <c r="D124" s="70"/>
      <c r="E124" s="26"/>
      <c r="F124" s="26"/>
      <c r="G124" s="26"/>
      <c r="H124" s="26"/>
      <c r="I124" s="26"/>
      <c r="J124" s="29"/>
      <c r="K124" s="62"/>
    </row>
    <row r="125" spans="2:11">
      <c r="B125" s="69"/>
      <c r="C125" s="53"/>
      <c r="D125" s="70"/>
      <c r="E125" s="26"/>
      <c r="F125" s="26"/>
      <c r="G125" s="26"/>
      <c r="H125" s="26"/>
      <c r="I125" s="26"/>
      <c r="J125" s="29"/>
      <c r="K125" s="62"/>
    </row>
    <row r="126" spans="2:11">
      <c r="B126" s="69"/>
      <c r="C126" s="53"/>
      <c r="D126" s="46"/>
      <c r="E126" s="26"/>
      <c r="F126" s="26"/>
      <c r="G126" s="26"/>
      <c r="H126" s="26"/>
      <c r="I126" s="26"/>
      <c r="J126" s="29"/>
      <c r="K126" s="62"/>
    </row>
    <row r="127" spans="2:11">
      <c r="B127" s="69"/>
      <c r="C127" s="53"/>
      <c r="D127" s="46"/>
      <c r="E127" s="26"/>
      <c r="F127" s="26"/>
      <c r="G127" s="26"/>
      <c r="H127" s="26"/>
      <c r="I127" s="26"/>
      <c r="J127" s="29"/>
      <c r="K127" s="62"/>
    </row>
    <row r="128" spans="2:11">
      <c r="B128" s="69"/>
      <c r="C128" s="53"/>
      <c r="D128" s="62"/>
      <c r="E128" s="26"/>
      <c r="F128" s="26"/>
      <c r="G128" s="26"/>
      <c r="H128" s="26"/>
      <c r="I128" s="26"/>
      <c r="J128" s="29"/>
      <c r="K128" s="62"/>
    </row>
    <row r="129" spans="2:11">
      <c r="B129" s="69"/>
      <c r="C129" s="54"/>
      <c r="D129" s="71"/>
      <c r="E129" s="29"/>
      <c r="F129" s="29"/>
      <c r="G129" s="29"/>
      <c r="H129" s="29"/>
      <c r="I129" s="29"/>
      <c r="J129" s="29"/>
      <c r="K129" s="72"/>
    </row>
    <row r="130" spans="2:11">
      <c r="B130" s="62"/>
      <c r="C130" s="62"/>
      <c r="D130" s="71"/>
      <c r="E130" s="29"/>
      <c r="F130" s="29"/>
      <c r="G130" s="29"/>
      <c r="H130" s="29"/>
      <c r="I130" s="29"/>
      <c r="J130" s="51"/>
      <c r="K130" s="72"/>
    </row>
    <row r="131" spans="2:11" ht="14">
      <c r="B131" s="73"/>
      <c r="C131" s="62"/>
      <c r="D131" s="62"/>
      <c r="E131" s="62"/>
      <c r="F131" s="62"/>
      <c r="G131" s="62"/>
      <c r="H131" s="62"/>
      <c r="I131" s="62"/>
      <c r="J131" s="62"/>
      <c r="K131" s="62"/>
    </row>
    <row r="132" spans="2:11">
      <c r="B132" s="51"/>
      <c r="C132" s="51"/>
      <c r="D132" s="62"/>
      <c r="E132" s="62"/>
      <c r="F132" s="62"/>
      <c r="G132" s="62"/>
      <c r="H132" s="62"/>
      <c r="I132" s="62"/>
      <c r="J132" s="62"/>
      <c r="K132" s="62"/>
    </row>
    <row r="133" spans="2:11">
      <c r="B133" s="54"/>
      <c r="C133" s="62"/>
      <c r="D133" s="62"/>
      <c r="E133" s="62"/>
      <c r="F133" s="62"/>
      <c r="G133" s="62"/>
      <c r="H133" s="62"/>
      <c r="I133" s="62"/>
      <c r="J133" s="62"/>
      <c r="K133" s="62"/>
    </row>
    <row r="134" spans="2:11">
      <c r="B134" s="54"/>
      <c r="C134" s="62"/>
      <c r="D134" s="62"/>
      <c r="E134" s="62"/>
      <c r="F134" s="62"/>
      <c r="G134" s="62"/>
      <c r="H134" s="62"/>
      <c r="I134" s="62"/>
      <c r="J134" s="62"/>
      <c r="K134" s="62"/>
    </row>
    <row r="135" spans="2:11">
      <c r="B135" s="54"/>
      <c r="C135" s="62"/>
      <c r="D135" s="62"/>
      <c r="E135" s="62"/>
      <c r="F135" s="62"/>
      <c r="G135" s="62"/>
      <c r="H135" s="62"/>
      <c r="I135" s="62"/>
      <c r="J135" s="62"/>
      <c r="K135" s="62"/>
    </row>
    <row r="136" spans="2:11">
      <c r="B136" s="51"/>
      <c r="C136" s="51"/>
      <c r="D136" s="62"/>
      <c r="E136" s="62"/>
      <c r="F136" s="62"/>
      <c r="G136" s="62"/>
      <c r="H136" s="62"/>
      <c r="I136" s="62"/>
      <c r="J136" s="62"/>
      <c r="K136" s="62"/>
    </row>
    <row r="137" spans="2:11">
      <c r="B137" s="67"/>
      <c r="C137" s="67"/>
      <c r="D137" s="72"/>
      <c r="E137" s="62"/>
      <c r="F137" s="62"/>
      <c r="G137" s="62"/>
      <c r="H137" s="62"/>
      <c r="I137" s="62"/>
      <c r="J137" s="62"/>
      <c r="K137" s="62"/>
    </row>
    <row r="138" spans="2:11">
      <c r="B138" s="62"/>
      <c r="C138" s="62"/>
      <c r="D138" s="62"/>
      <c r="E138" s="62"/>
      <c r="F138" s="62"/>
      <c r="G138" s="62"/>
      <c r="H138" s="62"/>
      <c r="I138" s="62"/>
      <c r="J138" s="62"/>
      <c r="K138" s="62"/>
    </row>
    <row r="139" spans="2:11" ht="14">
      <c r="B139" s="73"/>
      <c r="C139" s="51"/>
      <c r="D139" s="51"/>
      <c r="E139" s="51"/>
      <c r="F139" s="54"/>
      <c r="G139" s="54"/>
      <c r="H139" s="54"/>
      <c r="I139" s="62"/>
      <c r="J139" s="62"/>
      <c r="K139" s="62"/>
    </row>
    <row r="140" spans="2:11">
      <c r="B140" s="51"/>
      <c r="C140" s="29"/>
      <c r="D140" s="26"/>
      <c r="E140" s="62"/>
      <c r="F140" s="64"/>
      <c r="G140" s="74"/>
      <c r="H140" s="46"/>
      <c r="I140" s="62"/>
      <c r="J140" s="62"/>
      <c r="K140" s="62"/>
    </row>
    <row r="141" spans="2:11">
      <c r="B141" s="54"/>
      <c r="C141" s="54"/>
      <c r="D141" s="69"/>
      <c r="E141" s="62"/>
      <c r="F141" s="74"/>
      <c r="G141" s="74"/>
      <c r="H141" s="39"/>
      <c r="I141" s="62"/>
      <c r="J141" s="62"/>
      <c r="K141" s="62"/>
    </row>
    <row r="142" spans="2:11">
      <c r="B142" s="54"/>
      <c r="C142" s="54"/>
      <c r="D142" s="69"/>
      <c r="E142" s="62"/>
      <c r="F142" s="62"/>
      <c r="G142" s="62"/>
      <c r="H142" s="62"/>
      <c r="I142" s="62"/>
      <c r="J142" s="62"/>
      <c r="K142" s="62"/>
    </row>
    <row r="143" spans="2:11">
      <c r="B143" s="54"/>
      <c r="C143" s="54"/>
      <c r="D143" s="69"/>
      <c r="E143" s="62"/>
      <c r="F143" s="62"/>
      <c r="G143" s="62"/>
      <c r="H143" s="62"/>
      <c r="I143" s="62"/>
      <c r="J143" s="62"/>
      <c r="K143" s="62"/>
    </row>
    <row r="144" spans="2:11">
      <c r="B144" s="62"/>
      <c r="C144" s="62"/>
      <c r="D144" s="62"/>
      <c r="E144" s="62"/>
      <c r="F144" s="62"/>
      <c r="G144" s="62"/>
      <c r="H144" s="62"/>
      <c r="I144" s="62"/>
      <c r="J144" s="62"/>
      <c r="K144" s="62"/>
    </row>
    <row r="145" spans="1:11">
      <c r="B145" s="67"/>
      <c r="C145" s="54"/>
      <c r="D145" s="69"/>
      <c r="E145" s="62"/>
      <c r="F145" s="62"/>
      <c r="G145" s="62"/>
      <c r="H145" s="62"/>
      <c r="I145" s="62"/>
      <c r="J145" s="62"/>
      <c r="K145" s="62"/>
    </row>
    <row r="146" spans="1:11">
      <c r="B146" s="75"/>
      <c r="C146" s="51"/>
      <c r="D146" s="75"/>
      <c r="E146" s="51"/>
      <c r="F146" s="62"/>
      <c r="G146" s="62"/>
      <c r="H146" s="62"/>
      <c r="I146" s="62"/>
      <c r="J146" s="62"/>
      <c r="K146" s="62"/>
    </row>
    <row r="147" spans="1:11">
      <c r="B147" s="38"/>
      <c r="C147" s="67"/>
      <c r="D147" s="38"/>
      <c r="E147" s="67"/>
      <c r="F147" s="62"/>
      <c r="G147" s="62"/>
      <c r="H147" s="62"/>
      <c r="I147" s="62"/>
      <c r="J147" s="62"/>
      <c r="K147" s="62"/>
    </row>
    <row r="148" spans="1:11">
      <c r="B148" s="38"/>
      <c r="C148" s="67"/>
      <c r="D148" s="38"/>
      <c r="E148" s="67"/>
      <c r="F148" s="62"/>
      <c r="G148" s="62"/>
      <c r="H148" s="62"/>
      <c r="I148" s="62"/>
      <c r="J148" s="62"/>
      <c r="K148" s="62"/>
    </row>
    <row r="149" spans="1:11">
      <c r="B149" s="38"/>
      <c r="C149" s="67"/>
      <c r="D149" s="38"/>
      <c r="E149" s="67"/>
      <c r="F149" s="62"/>
      <c r="G149" s="62"/>
      <c r="H149" s="62"/>
      <c r="I149" s="62"/>
      <c r="J149" s="62"/>
      <c r="K149" s="62"/>
    </row>
    <row r="150" spans="1:11">
      <c r="B150" s="38"/>
      <c r="C150" s="67"/>
      <c r="D150" s="38"/>
      <c r="E150" s="67"/>
      <c r="F150" s="76"/>
      <c r="G150" s="76"/>
      <c r="H150" s="76"/>
      <c r="I150" s="54"/>
      <c r="J150" s="46"/>
      <c r="K150" s="62"/>
    </row>
    <row r="151" spans="1:11" ht="14">
      <c r="A151" s="78"/>
      <c r="B151" s="46"/>
      <c r="C151" s="46"/>
      <c r="D151" s="54"/>
      <c r="E151" s="54"/>
      <c r="F151" s="54"/>
      <c r="G151" s="54"/>
      <c r="H151" s="54"/>
      <c r="I151" s="54"/>
      <c r="J151" s="49"/>
      <c r="K151" s="51"/>
    </row>
    <row r="152" spans="1:11" ht="14">
      <c r="D152" s="79"/>
      <c r="E152" s="21"/>
      <c r="F152" s="21"/>
      <c r="J152" s="80"/>
    </row>
    <row r="153" spans="1:11">
      <c r="B153" s="38"/>
      <c r="C153" s="38"/>
      <c r="D153" s="38"/>
      <c r="E153" s="26"/>
      <c r="F153" s="26"/>
      <c r="J153" s="29"/>
    </row>
    <row r="154" spans="1:11" ht="14">
      <c r="A154" s="57"/>
      <c r="B154" s="60"/>
      <c r="C154" s="60"/>
      <c r="D154" s="54"/>
      <c r="E154" s="46"/>
      <c r="F154" s="54"/>
      <c r="G154" s="46"/>
      <c r="H154" s="54"/>
      <c r="I154" s="62"/>
      <c r="J154" s="62"/>
    </row>
    <row r="155" spans="1:11">
      <c r="B155" s="62"/>
      <c r="C155" s="62"/>
      <c r="D155" s="54"/>
      <c r="E155" s="46"/>
      <c r="F155" s="54"/>
      <c r="G155" s="46"/>
      <c r="H155" s="54"/>
      <c r="I155" s="62"/>
      <c r="J155" s="62"/>
    </row>
    <row r="156" spans="1:11">
      <c r="B156" s="62"/>
      <c r="C156" s="62"/>
      <c r="D156" s="54"/>
      <c r="E156" s="46"/>
      <c r="F156" s="54"/>
      <c r="G156" s="46"/>
      <c r="H156" s="54"/>
      <c r="I156" s="62"/>
      <c r="J156" s="62"/>
    </row>
    <row r="157" spans="1:11">
      <c r="B157" s="62"/>
      <c r="C157" s="62"/>
      <c r="D157" s="54"/>
      <c r="E157" s="46"/>
      <c r="F157" s="54"/>
      <c r="G157" s="54"/>
      <c r="H157" s="54"/>
      <c r="I157" s="62"/>
      <c r="J157" s="62"/>
    </row>
    <row r="158" spans="1:11">
      <c r="B158" s="62"/>
      <c r="C158" s="62"/>
      <c r="D158" s="66"/>
      <c r="E158" s="64"/>
      <c r="F158" s="54"/>
      <c r="G158" s="65"/>
      <c r="H158" s="54"/>
      <c r="I158" s="62"/>
      <c r="J158" s="62"/>
    </row>
    <row r="159" spans="1:11">
      <c r="B159" s="21"/>
      <c r="C159" s="21"/>
      <c r="D159" s="66"/>
      <c r="E159" s="64"/>
      <c r="F159" s="66"/>
      <c r="G159" s="56"/>
      <c r="H159" s="54"/>
      <c r="I159" s="62"/>
      <c r="J159" s="62"/>
    </row>
    <row r="160" spans="1:11">
      <c r="B160" s="77"/>
      <c r="C160" s="64"/>
      <c r="D160" s="66"/>
      <c r="E160" s="51"/>
      <c r="F160" s="51"/>
      <c r="G160" s="51"/>
      <c r="H160" s="51"/>
      <c r="I160" s="62"/>
      <c r="J160" s="62"/>
    </row>
    <row r="161" spans="2:10">
      <c r="B161" s="77"/>
      <c r="C161" s="64"/>
      <c r="D161" s="66"/>
      <c r="E161" s="26"/>
      <c r="F161" s="26"/>
      <c r="G161" s="26"/>
      <c r="H161" s="26"/>
      <c r="I161" s="62"/>
      <c r="J161" s="62"/>
    </row>
    <row r="162" spans="2:10">
      <c r="B162" s="77"/>
      <c r="C162" s="64"/>
      <c r="D162" s="54"/>
      <c r="E162" s="81"/>
      <c r="F162" s="81"/>
      <c r="G162" s="81"/>
      <c r="H162" s="81"/>
      <c r="I162" s="62"/>
      <c r="J162" s="62"/>
    </row>
    <row r="163" spans="2:10">
      <c r="B163" s="62"/>
      <c r="C163" s="62"/>
      <c r="D163" s="54"/>
      <c r="E163" s="81"/>
      <c r="F163" s="81"/>
      <c r="G163" s="81"/>
      <c r="H163" s="81"/>
      <c r="I163" s="62"/>
      <c r="J163" s="62"/>
    </row>
    <row r="164" spans="2:10">
      <c r="B164" s="62"/>
      <c r="C164" s="62"/>
      <c r="D164" s="54"/>
      <c r="E164" s="81"/>
      <c r="F164" s="81"/>
      <c r="G164" s="81"/>
      <c r="H164" s="81"/>
      <c r="I164" s="62"/>
      <c r="J164" s="62"/>
    </row>
    <row r="165" spans="2:10">
      <c r="B165" s="56"/>
      <c r="C165" s="56"/>
      <c r="D165" s="53"/>
      <c r="E165" s="81"/>
      <c r="F165" s="81"/>
      <c r="G165" s="81"/>
      <c r="H165" s="81"/>
      <c r="I165" s="62"/>
      <c r="J165" s="62"/>
    </row>
    <row r="166" spans="2:10">
      <c r="B166" s="56"/>
      <c r="C166" s="56"/>
      <c r="D166" s="53"/>
      <c r="E166" s="81"/>
      <c r="F166" s="81"/>
      <c r="G166" s="81"/>
      <c r="H166" s="81"/>
      <c r="I166" s="62"/>
      <c r="J166" s="62"/>
    </row>
    <row r="167" spans="2:10">
      <c r="B167" s="56"/>
      <c r="C167" s="56"/>
      <c r="D167" s="53"/>
      <c r="E167" s="77"/>
      <c r="F167" s="56"/>
      <c r="G167" s="77"/>
      <c r="H167" s="56"/>
      <c r="I167" s="62"/>
      <c r="J167" s="62"/>
    </row>
    <row r="168" spans="2:10">
      <c r="B168" s="62"/>
      <c r="C168" s="66"/>
      <c r="D168" s="54"/>
      <c r="E168" s="51"/>
      <c r="F168" s="51"/>
      <c r="G168" s="51"/>
      <c r="H168" s="51"/>
      <c r="I168" s="62"/>
      <c r="J168" s="62"/>
    </row>
    <row r="169" spans="2:10">
      <c r="B169" s="62"/>
      <c r="C169" s="66"/>
      <c r="D169" s="56"/>
      <c r="E169" s="26"/>
      <c r="F169" s="26"/>
      <c r="G169" s="26"/>
      <c r="H169" s="26"/>
      <c r="I169" s="62"/>
      <c r="J169" s="62"/>
    </row>
    <row r="170" spans="2:10">
      <c r="B170" s="62"/>
      <c r="C170" s="56"/>
      <c r="D170" s="53"/>
      <c r="E170" s="29"/>
      <c r="F170" s="29"/>
      <c r="G170" s="29"/>
      <c r="H170" s="29"/>
      <c r="I170" s="62"/>
      <c r="J170" s="62"/>
    </row>
    <row r="171" spans="2:10">
      <c r="B171" s="62"/>
      <c r="C171" s="56"/>
      <c r="D171" s="53"/>
      <c r="E171" s="29"/>
      <c r="F171" s="29"/>
      <c r="G171" s="29"/>
      <c r="H171" s="29"/>
      <c r="I171" s="62"/>
      <c r="J171" s="62"/>
    </row>
    <row r="172" spans="2:10">
      <c r="B172" s="62"/>
      <c r="C172" s="51"/>
      <c r="D172" s="51"/>
      <c r="E172" s="62"/>
      <c r="F172" s="62"/>
      <c r="G172" s="62"/>
      <c r="H172" s="62"/>
      <c r="I172" s="51"/>
      <c r="J172" s="51"/>
    </row>
    <row r="173" spans="2:10">
      <c r="B173" s="62"/>
      <c r="C173" s="62"/>
      <c r="D173" s="56"/>
      <c r="E173" s="26"/>
      <c r="F173" s="26"/>
      <c r="G173" s="26"/>
      <c r="H173" s="26"/>
      <c r="I173" s="29"/>
      <c r="J173" s="62"/>
    </row>
    <row r="174" spans="2:10">
      <c r="B174" s="62"/>
      <c r="C174" s="26"/>
      <c r="D174" s="81"/>
      <c r="E174" s="26"/>
      <c r="F174" s="26"/>
      <c r="G174" s="26"/>
      <c r="H174" s="26"/>
      <c r="I174" s="29"/>
      <c r="J174" s="51"/>
    </row>
    <row r="175" spans="2:10">
      <c r="B175" s="62"/>
      <c r="C175" s="26"/>
      <c r="D175" s="81"/>
      <c r="E175" s="26"/>
      <c r="F175" s="26"/>
      <c r="G175" s="26"/>
      <c r="H175" s="26"/>
      <c r="I175" s="29"/>
      <c r="J175" s="62"/>
    </row>
    <row r="176" spans="2:10">
      <c r="B176" s="62"/>
      <c r="C176" s="26"/>
      <c r="D176" s="54"/>
      <c r="E176" s="26"/>
      <c r="F176" s="26"/>
      <c r="G176" s="26"/>
      <c r="H176" s="26"/>
      <c r="I176" s="29"/>
      <c r="J176" s="81"/>
    </row>
    <row r="177" spans="2:10">
      <c r="B177" s="62"/>
      <c r="C177" s="62"/>
      <c r="D177" s="56"/>
      <c r="E177" s="26"/>
      <c r="F177" s="26"/>
      <c r="G177" s="26"/>
      <c r="H177" s="26"/>
      <c r="I177" s="29"/>
      <c r="J177" s="62"/>
    </row>
    <row r="178" spans="2:10">
      <c r="B178" s="62"/>
      <c r="C178" s="26"/>
      <c r="D178" s="81"/>
      <c r="E178" s="26"/>
      <c r="F178" s="26"/>
      <c r="G178" s="26"/>
      <c r="H178" s="26"/>
      <c r="I178" s="29"/>
      <c r="J178" s="51"/>
    </row>
    <row r="179" spans="2:10">
      <c r="B179" s="62"/>
      <c r="C179" s="26"/>
      <c r="D179" s="81"/>
      <c r="E179" s="26"/>
      <c r="F179" s="26"/>
      <c r="G179" s="26"/>
      <c r="H179" s="26"/>
      <c r="I179" s="29"/>
      <c r="J179" s="62"/>
    </row>
    <row r="180" spans="2:10">
      <c r="B180" s="62"/>
      <c r="C180" s="26"/>
      <c r="D180" s="54"/>
      <c r="E180" s="26"/>
      <c r="F180" s="26"/>
      <c r="G180" s="26"/>
      <c r="H180" s="26"/>
      <c r="I180" s="29"/>
      <c r="J180" s="81"/>
    </row>
    <row r="181" spans="2:10">
      <c r="B181" s="62"/>
      <c r="C181" s="62"/>
      <c r="D181" s="56"/>
      <c r="E181" s="26"/>
      <c r="F181" s="26"/>
      <c r="G181" s="26"/>
      <c r="H181" s="26"/>
      <c r="I181" s="29"/>
      <c r="J181" s="62"/>
    </row>
    <row r="182" spans="2:10">
      <c r="B182" s="62"/>
      <c r="C182" s="26"/>
      <c r="D182" s="81"/>
      <c r="E182" s="26"/>
      <c r="F182" s="26"/>
      <c r="G182" s="26"/>
      <c r="H182" s="26"/>
      <c r="I182" s="29"/>
      <c r="J182" s="51"/>
    </row>
    <row r="183" spans="2:10">
      <c r="B183" s="62"/>
      <c r="C183" s="26"/>
      <c r="D183" s="81"/>
      <c r="E183" s="26"/>
      <c r="F183" s="26"/>
      <c r="G183" s="26"/>
      <c r="H183" s="26"/>
      <c r="I183" s="29"/>
      <c r="J183" s="62"/>
    </row>
    <row r="184" spans="2:10">
      <c r="B184" s="62"/>
      <c r="C184" s="26"/>
      <c r="D184" s="54"/>
      <c r="E184" s="26"/>
      <c r="F184" s="26"/>
      <c r="G184" s="26"/>
      <c r="H184" s="26"/>
      <c r="I184" s="29"/>
      <c r="J184" s="81"/>
    </row>
    <row r="185" spans="2:10">
      <c r="B185" s="62"/>
      <c r="C185" s="62"/>
      <c r="D185" s="56"/>
      <c r="E185" s="26"/>
      <c r="F185" s="26"/>
      <c r="G185" s="26"/>
      <c r="H185" s="26"/>
      <c r="I185" s="29"/>
      <c r="J185" s="62"/>
    </row>
    <row r="186" spans="2:10">
      <c r="B186" s="62"/>
      <c r="C186" s="26"/>
      <c r="D186" s="81"/>
      <c r="E186" s="26"/>
      <c r="F186" s="26"/>
      <c r="G186" s="26"/>
      <c r="H186" s="26"/>
      <c r="I186" s="29"/>
      <c r="J186" s="51"/>
    </row>
    <row r="187" spans="2:10">
      <c r="B187" s="62"/>
      <c r="C187" s="26"/>
      <c r="D187" s="81"/>
      <c r="E187" s="26"/>
      <c r="F187" s="26"/>
      <c r="G187" s="26"/>
      <c r="H187" s="26"/>
      <c r="I187" s="29"/>
      <c r="J187" s="62"/>
    </row>
    <row r="188" spans="2:10">
      <c r="B188" s="62"/>
      <c r="C188" s="26"/>
      <c r="D188" s="54"/>
      <c r="E188" s="26"/>
      <c r="F188" s="26"/>
      <c r="G188" s="26"/>
      <c r="H188" s="26"/>
      <c r="I188" s="29"/>
      <c r="J188" s="81"/>
    </row>
    <row r="189" spans="2:10">
      <c r="B189" s="62"/>
      <c r="C189" s="62"/>
      <c r="D189" s="56"/>
      <c r="E189" s="26"/>
      <c r="F189" s="26"/>
      <c r="G189" s="26"/>
      <c r="H189" s="26"/>
      <c r="I189" s="29"/>
      <c r="J189" s="62"/>
    </row>
    <row r="190" spans="2:10">
      <c r="B190" s="62"/>
      <c r="C190" s="26"/>
      <c r="D190" s="81"/>
      <c r="E190" s="26"/>
      <c r="F190" s="26"/>
      <c r="G190" s="26"/>
      <c r="H190" s="26"/>
      <c r="I190" s="29"/>
      <c r="J190" s="51"/>
    </row>
    <row r="191" spans="2:10">
      <c r="B191" s="62"/>
      <c r="C191" s="26"/>
      <c r="D191" s="81"/>
      <c r="E191" s="26"/>
      <c r="F191" s="26"/>
      <c r="G191" s="26"/>
      <c r="H191" s="26"/>
      <c r="I191" s="29"/>
      <c r="J191" s="62"/>
    </row>
    <row r="192" spans="2:10">
      <c r="B192" s="62"/>
      <c r="C192" s="26"/>
      <c r="D192" s="54"/>
      <c r="E192" s="26"/>
      <c r="F192" s="26"/>
      <c r="G192" s="26"/>
      <c r="H192" s="26"/>
      <c r="I192" s="29"/>
      <c r="J192" s="81"/>
    </row>
    <row r="193" spans="2:10">
      <c r="B193" s="69"/>
      <c r="C193" s="54"/>
      <c r="D193" s="53"/>
      <c r="E193" s="29"/>
      <c r="F193" s="29"/>
      <c r="G193" s="29"/>
      <c r="H193" s="29"/>
      <c r="I193" s="29"/>
      <c r="J193" s="72"/>
    </row>
    <row r="194" spans="2:10">
      <c r="B194" s="62"/>
      <c r="C194" s="62"/>
      <c r="D194" s="53"/>
      <c r="E194" s="29"/>
      <c r="F194" s="29"/>
      <c r="G194" s="29"/>
      <c r="H194" s="29"/>
      <c r="I194" s="51"/>
      <c r="J194" s="72"/>
    </row>
    <row r="195" spans="2:10" ht="14">
      <c r="B195" s="73"/>
      <c r="C195" s="51"/>
      <c r="D195" s="51"/>
      <c r="E195" s="51"/>
      <c r="F195" s="54"/>
      <c r="G195" s="54"/>
      <c r="H195" s="54"/>
      <c r="I195" s="54"/>
      <c r="J195" s="62"/>
    </row>
    <row r="196" spans="2:10">
      <c r="B196" s="51"/>
      <c r="C196" s="81"/>
      <c r="D196" s="26"/>
      <c r="E196" s="62"/>
      <c r="F196" s="64"/>
      <c r="G196" s="74"/>
      <c r="H196" s="46"/>
      <c r="I196" s="62"/>
      <c r="J196" s="62"/>
    </row>
    <row r="197" spans="2:10">
      <c r="B197" s="54"/>
      <c r="C197" s="82"/>
      <c r="D197" s="69"/>
      <c r="E197" s="62"/>
      <c r="F197" s="74"/>
      <c r="G197" s="74"/>
      <c r="H197" s="74"/>
      <c r="I197" s="74"/>
      <c r="J197" s="62"/>
    </row>
    <row r="198" spans="2:10">
      <c r="B198" s="54"/>
      <c r="C198" s="82"/>
      <c r="D198" s="69"/>
      <c r="E198" s="62"/>
      <c r="F198" s="62"/>
      <c r="G198" s="62"/>
      <c r="H198" s="74"/>
      <c r="I198" s="74"/>
      <c r="J198" s="62"/>
    </row>
    <row r="199" spans="2:10">
      <c r="B199" s="54"/>
      <c r="C199" s="82"/>
      <c r="D199" s="69"/>
      <c r="E199" s="62"/>
      <c r="F199" s="62"/>
      <c r="G199" s="62"/>
      <c r="H199" s="74"/>
      <c r="I199" s="74"/>
      <c r="J199" s="62"/>
    </row>
    <row r="200" spans="2:10">
      <c r="B200" s="51"/>
      <c r="C200" s="81"/>
      <c r="D200" s="26"/>
      <c r="E200" s="51"/>
      <c r="F200" s="62"/>
      <c r="G200" s="62"/>
      <c r="H200" s="62"/>
      <c r="I200" s="62"/>
      <c r="J200" s="62"/>
    </row>
    <row r="201" spans="2:10">
      <c r="B201" s="67"/>
      <c r="C201" s="64"/>
      <c r="D201" s="46"/>
      <c r="E201" s="62"/>
      <c r="F201" s="62"/>
      <c r="G201" s="62"/>
      <c r="H201" s="62"/>
      <c r="I201" s="62"/>
      <c r="J201" s="62"/>
    </row>
    <row r="202" spans="2:10">
      <c r="B202" s="51"/>
      <c r="C202" s="62"/>
      <c r="D202" s="62"/>
      <c r="E202" s="62"/>
      <c r="F202" s="62"/>
      <c r="G202" s="62"/>
      <c r="H202" s="62"/>
      <c r="I202" s="62"/>
      <c r="J202" s="62"/>
    </row>
    <row r="203" spans="2:10">
      <c r="B203" s="67"/>
      <c r="C203" s="54"/>
      <c r="D203" s="69"/>
      <c r="E203" s="62"/>
      <c r="F203" s="62"/>
      <c r="G203" s="62"/>
      <c r="H203" s="62"/>
      <c r="I203" s="62"/>
      <c r="J203" s="62"/>
    </row>
    <row r="204" spans="2:10">
      <c r="B204" s="75"/>
      <c r="C204" s="51"/>
      <c r="D204" s="83"/>
      <c r="E204" s="51"/>
      <c r="F204" s="67"/>
      <c r="G204" s="62"/>
      <c r="I204" s="84"/>
      <c r="J204" s="62"/>
    </row>
    <row r="205" spans="2:10">
      <c r="B205" s="38"/>
      <c r="C205" s="67"/>
      <c r="D205" s="38"/>
      <c r="E205" s="67"/>
      <c r="F205" s="62"/>
      <c r="G205" s="62"/>
      <c r="H205" s="38"/>
      <c r="I205" s="67"/>
      <c r="J205" s="62"/>
    </row>
    <row r="206" spans="2:10">
      <c r="B206" s="38"/>
      <c r="C206" s="67"/>
      <c r="D206" s="38"/>
      <c r="E206" s="67"/>
      <c r="F206" s="62"/>
      <c r="G206" s="62"/>
      <c r="H206" s="38"/>
      <c r="I206" s="67"/>
      <c r="J206" s="62"/>
    </row>
    <row r="207" spans="2:10">
      <c r="B207" s="38"/>
      <c r="C207" s="67"/>
      <c r="D207" s="38"/>
      <c r="E207" s="67"/>
      <c r="F207" s="62"/>
      <c r="G207" s="62"/>
      <c r="H207" s="38"/>
      <c r="I207" s="67"/>
      <c r="J207" s="62"/>
    </row>
    <row r="208" spans="2:10">
      <c r="B208" s="38"/>
      <c r="C208" s="67"/>
      <c r="D208" s="38"/>
      <c r="E208" s="67"/>
      <c r="F208" s="62"/>
      <c r="G208" s="62"/>
      <c r="H208" s="38"/>
      <c r="I208" s="67"/>
      <c r="J208" s="46"/>
    </row>
    <row r="209" spans="1:10" ht="14">
      <c r="B209" s="85"/>
      <c r="C209" s="85"/>
    </row>
    <row r="210" spans="1:10">
      <c r="B210" s="38"/>
      <c r="C210" s="38"/>
      <c r="D210" s="65"/>
    </row>
    <row r="211" spans="1:10" ht="14">
      <c r="A211" s="57"/>
      <c r="B211" s="60"/>
      <c r="C211" s="60"/>
      <c r="D211" s="54"/>
      <c r="E211" s="46"/>
      <c r="F211" s="54"/>
      <c r="G211" s="46"/>
      <c r="H211" s="54"/>
      <c r="I211" s="62"/>
      <c r="J211" s="62"/>
    </row>
    <row r="212" spans="1:10">
      <c r="B212" s="62"/>
      <c r="C212" s="62"/>
      <c r="D212" s="54"/>
      <c r="E212" s="46"/>
      <c r="F212" s="54"/>
      <c r="G212" s="46"/>
      <c r="H212" s="54"/>
      <c r="I212" s="62"/>
      <c r="J212" s="62"/>
    </row>
    <row r="213" spans="1:10">
      <c r="B213" s="62"/>
      <c r="C213" s="62"/>
      <c r="D213" s="54"/>
      <c r="E213" s="46"/>
      <c r="F213" s="54"/>
      <c r="G213" s="46"/>
      <c r="H213" s="54"/>
      <c r="I213" s="62"/>
      <c r="J213" s="62"/>
    </row>
    <row r="214" spans="1:10">
      <c r="B214" s="62"/>
      <c r="C214" s="62"/>
      <c r="D214" s="54"/>
      <c r="E214" s="46"/>
      <c r="F214" s="54"/>
      <c r="G214" s="54"/>
      <c r="H214" s="54"/>
      <c r="I214" s="62"/>
      <c r="J214" s="62"/>
    </row>
    <row r="215" spans="1:10">
      <c r="B215" s="62"/>
      <c r="C215" s="62"/>
      <c r="D215" s="66"/>
      <c r="E215" s="64"/>
      <c r="F215" s="54"/>
      <c r="G215" s="65"/>
      <c r="H215" s="54"/>
      <c r="I215" s="62"/>
      <c r="J215" s="62"/>
    </row>
    <row r="216" spans="1:10">
      <c r="B216" s="21"/>
      <c r="C216" s="21"/>
      <c r="D216" s="66"/>
      <c r="E216" s="64"/>
      <c r="F216" s="66"/>
      <c r="G216" s="56"/>
      <c r="H216" s="54"/>
      <c r="I216" s="62"/>
      <c r="J216" s="62"/>
    </row>
    <row r="217" spans="1:10">
      <c r="B217" s="77"/>
      <c r="C217" s="64"/>
      <c r="D217" s="66"/>
      <c r="E217" s="51"/>
      <c r="F217" s="51"/>
      <c r="G217" s="51"/>
      <c r="H217" s="51"/>
      <c r="I217" s="62"/>
      <c r="J217" s="62"/>
    </row>
    <row r="218" spans="1:10">
      <c r="B218" s="77"/>
      <c r="C218" s="64"/>
      <c r="D218" s="54"/>
      <c r="E218" s="26"/>
      <c r="F218" s="26"/>
      <c r="G218" s="26"/>
      <c r="H218" s="26"/>
      <c r="I218" s="62"/>
      <c r="J218" s="62"/>
    </row>
    <row r="219" spans="1:10">
      <c r="B219" s="77"/>
      <c r="C219" s="64"/>
      <c r="D219" s="49"/>
      <c r="E219" s="81"/>
      <c r="F219" s="81"/>
      <c r="G219" s="81"/>
      <c r="H219" s="81"/>
      <c r="I219" s="62"/>
      <c r="J219" s="62"/>
    </row>
    <row r="220" spans="1:10">
      <c r="B220" s="62"/>
      <c r="C220" s="62"/>
      <c r="D220" s="49"/>
      <c r="E220" s="81"/>
      <c r="F220" s="81"/>
      <c r="G220" s="81"/>
      <c r="H220" s="81"/>
      <c r="I220" s="62"/>
      <c r="J220" s="62"/>
    </row>
    <row r="221" spans="1:10">
      <c r="B221" s="62"/>
      <c r="C221" s="62"/>
      <c r="D221" s="49"/>
      <c r="E221" s="81"/>
      <c r="F221" s="81"/>
      <c r="G221" s="81"/>
      <c r="H221" s="81"/>
      <c r="I221" s="62"/>
      <c r="J221" s="62"/>
    </row>
    <row r="222" spans="1:10">
      <c r="B222" s="56"/>
      <c r="C222" s="56"/>
      <c r="D222" s="49"/>
      <c r="E222" s="81"/>
      <c r="F222" s="81"/>
      <c r="G222" s="81"/>
      <c r="H222" s="81"/>
      <c r="I222" s="62"/>
      <c r="J222" s="62"/>
    </row>
    <row r="223" spans="1:10">
      <c r="B223" s="56"/>
      <c r="C223" s="56"/>
      <c r="D223" s="49"/>
      <c r="E223" s="81"/>
      <c r="F223" s="81"/>
      <c r="G223" s="81"/>
      <c r="H223" s="81"/>
      <c r="I223" s="62"/>
      <c r="J223" s="62"/>
    </row>
    <row r="224" spans="1:10">
      <c r="B224" s="56"/>
      <c r="C224" s="56"/>
      <c r="D224" s="53"/>
      <c r="E224" s="77"/>
      <c r="F224" s="56"/>
      <c r="G224" s="77"/>
      <c r="H224" s="56"/>
      <c r="I224" s="62"/>
      <c r="J224" s="62"/>
    </row>
    <row r="225" spans="2:10">
      <c r="B225" s="62"/>
      <c r="C225" s="66"/>
      <c r="D225" s="54"/>
      <c r="E225" s="51"/>
      <c r="F225" s="51"/>
      <c r="G225" s="51"/>
      <c r="H225" s="51"/>
      <c r="I225" s="62"/>
      <c r="J225" s="62"/>
    </row>
    <row r="226" spans="2:10">
      <c r="B226" s="62"/>
      <c r="C226" s="66"/>
      <c r="D226" s="56"/>
      <c r="E226" s="26"/>
      <c r="F226" s="26"/>
      <c r="G226" s="26"/>
      <c r="H226" s="26"/>
      <c r="I226" s="62"/>
      <c r="J226" s="62"/>
    </row>
    <row r="227" spans="2:10">
      <c r="B227" s="62"/>
      <c r="C227" s="56"/>
      <c r="D227" s="53"/>
      <c r="E227" s="29"/>
      <c r="F227" s="29"/>
      <c r="G227" s="29"/>
      <c r="H227" s="29"/>
      <c r="I227" s="62"/>
      <c r="J227" s="62"/>
    </row>
    <row r="228" spans="2:10">
      <c r="B228" s="62"/>
      <c r="C228" s="56"/>
      <c r="D228" s="53"/>
      <c r="E228" s="29"/>
      <c r="F228" s="29"/>
      <c r="G228" s="29"/>
      <c r="H228" s="29"/>
      <c r="I228" s="62"/>
      <c r="J228" s="62"/>
    </row>
    <row r="229" spans="2:10">
      <c r="B229" s="62"/>
      <c r="C229" s="51"/>
      <c r="D229" s="51"/>
      <c r="E229" s="62"/>
      <c r="F229" s="62"/>
      <c r="G229" s="62"/>
      <c r="H229" s="62"/>
      <c r="I229" s="51"/>
      <c r="J229" s="51"/>
    </row>
    <row r="230" spans="2:10">
      <c r="B230" s="62"/>
      <c r="C230" s="62"/>
      <c r="D230" s="56"/>
      <c r="E230" s="26"/>
      <c r="F230" s="26"/>
      <c r="G230" s="26"/>
      <c r="H230" s="26"/>
      <c r="I230" s="29"/>
      <c r="J230" s="62"/>
    </row>
    <row r="231" spans="2:10">
      <c r="B231" s="62"/>
      <c r="C231" s="26"/>
      <c r="D231" s="81"/>
      <c r="E231" s="26"/>
      <c r="F231" s="26"/>
      <c r="G231" s="26"/>
      <c r="H231" s="26"/>
      <c r="I231" s="29"/>
      <c r="J231" s="51"/>
    </row>
    <row r="232" spans="2:10">
      <c r="B232" s="62"/>
      <c r="C232" s="26"/>
      <c r="D232" s="81"/>
      <c r="E232" s="26"/>
      <c r="F232" s="26"/>
      <c r="G232" s="26"/>
      <c r="H232" s="26"/>
      <c r="I232" s="29"/>
      <c r="J232" s="62"/>
    </row>
    <row r="233" spans="2:10">
      <c r="B233" s="62"/>
      <c r="C233" s="26"/>
      <c r="D233" s="54"/>
      <c r="E233" s="26"/>
      <c r="F233" s="26"/>
      <c r="G233" s="26"/>
      <c r="H233" s="26"/>
      <c r="I233" s="29"/>
      <c r="J233" s="81"/>
    </row>
    <row r="234" spans="2:10">
      <c r="B234" s="62"/>
      <c r="C234" s="62"/>
      <c r="D234" s="56"/>
      <c r="E234" s="26"/>
      <c r="F234" s="26"/>
      <c r="G234" s="26"/>
      <c r="H234" s="26"/>
      <c r="I234" s="29"/>
      <c r="J234" s="62"/>
    </row>
    <row r="235" spans="2:10">
      <c r="B235" s="62"/>
      <c r="C235" s="26"/>
      <c r="D235" s="81"/>
      <c r="E235" s="26"/>
      <c r="F235" s="26"/>
      <c r="G235" s="26"/>
      <c r="H235" s="26"/>
      <c r="I235" s="29"/>
      <c r="J235" s="51"/>
    </row>
    <row r="236" spans="2:10">
      <c r="B236" s="62"/>
      <c r="C236" s="26"/>
      <c r="D236" s="81"/>
      <c r="E236" s="26"/>
      <c r="F236" s="26"/>
      <c r="G236" s="26"/>
      <c r="H236" s="26"/>
      <c r="I236" s="29"/>
      <c r="J236" s="62"/>
    </row>
    <row r="237" spans="2:10">
      <c r="B237" s="62"/>
      <c r="C237" s="26"/>
      <c r="D237" s="54"/>
      <c r="E237" s="26"/>
      <c r="F237" s="26"/>
      <c r="G237" s="26"/>
      <c r="H237" s="26"/>
      <c r="I237" s="29"/>
      <c r="J237" s="81"/>
    </row>
    <row r="238" spans="2:10">
      <c r="B238" s="62"/>
      <c r="C238" s="62"/>
      <c r="D238" s="56"/>
      <c r="E238" s="26"/>
      <c r="F238" s="26"/>
      <c r="G238" s="26"/>
      <c r="H238" s="26"/>
      <c r="I238" s="29"/>
      <c r="J238" s="62"/>
    </row>
    <row r="239" spans="2:10">
      <c r="B239" s="62"/>
      <c r="C239" s="26"/>
      <c r="D239" s="81"/>
      <c r="E239" s="26"/>
      <c r="F239" s="26"/>
      <c r="G239" s="26"/>
      <c r="H239" s="26"/>
      <c r="I239" s="29"/>
      <c r="J239" s="51"/>
    </row>
    <row r="240" spans="2:10">
      <c r="B240" s="62"/>
      <c r="C240" s="26"/>
      <c r="D240" s="81"/>
      <c r="E240" s="26"/>
      <c r="F240" s="26"/>
      <c r="G240" s="26"/>
      <c r="H240" s="26"/>
      <c r="I240" s="29"/>
      <c r="J240" s="62"/>
    </row>
    <row r="241" spans="2:10">
      <c r="B241" s="62"/>
      <c r="C241" s="26"/>
      <c r="D241" s="54"/>
      <c r="E241" s="26"/>
      <c r="F241" s="26"/>
      <c r="G241" s="26"/>
      <c r="H241" s="26"/>
      <c r="I241" s="29"/>
      <c r="J241" s="81"/>
    </row>
    <row r="242" spans="2:10">
      <c r="B242" s="62"/>
      <c r="C242" s="62"/>
      <c r="D242" s="56"/>
      <c r="E242" s="26"/>
      <c r="F242" s="26"/>
      <c r="G242" s="26"/>
      <c r="H242" s="26"/>
      <c r="I242" s="29"/>
      <c r="J242" s="62"/>
    </row>
    <row r="243" spans="2:10">
      <c r="B243" s="62"/>
      <c r="C243" s="26"/>
      <c r="D243" s="81"/>
      <c r="E243" s="26"/>
      <c r="F243" s="26"/>
      <c r="G243" s="26"/>
      <c r="H243" s="26"/>
      <c r="I243" s="29"/>
      <c r="J243" s="51"/>
    </row>
    <row r="244" spans="2:10">
      <c r="B244" s="62"/>
      <c r="C244" s="26"/>
      <c r="D244" s="81"/>
      <c r="E244" s="26"/>
      <c r="F244" s="26"/>
      <c r="G244" s="26"/>
      <c r="H244" s="26"/>
      <c r="I244" s="29"/>
      <c r="J244" s="62"/>
    </row>
    <row r="245" spans="2:10">
      <c r="B245" s="62"/>
      <c r="C245" s="26"/>
      <c r="D245" s="54"/>
      <c r="E245" s="26"/>
      <c r="F245" s="26"/>
      <c r="G245" s="26"/>
      <c r="H245" s="26"/>
      <c r="I245" s="29"/>
      <c r="J245" s="81"/>
    </row>
    <row r="246" spans="2:10">
      <c r="B246" s="62"/>
      <c r="C246" s="62"/>
      <c r="D246" s="56"/>
      <c r="E246" s="26"/>
      <c r="F246" s="26"/>
      <c r="G246" s="26"/>
      <c r="H246" s="26"/>
      <c r="I246" s="29"/>
      <c r="J246" s="62"/>
    </row>
    <row r="247" spans="2:10">
      <c r="B247" s="62"/>
      <c r="C247" s="26"/>
      <c r="D247" s="81"/>
      <c r="E247" s="26"/>
      <c r="F247" s="26"/>
      <c r="G247" s="26"/>
      <c r="H247" s="26"/>
      <c r="I247" s="29"/>
      <c r="J247" s="51"/>
    </row>
    <row r="248" spans="2:10">
      <c r="B248" s="62"/>
      <c r="C248" s="26"/>
      <c r="D248" s="81"/>
      <c r="E248" s="26"/>
      <c r="F248" s="26"/>
      <c r="G248" s="26"/>
      <c r="H248" s="26"/>
      <c r="I248" s="29"/>
      <c r="J248" s="62"/>
    </row>
    <row r="249" spans="2:10">
      <c r="B249" s="62"/>
      <c r="C249" s="26"/>
      <c r="D249" s="54"/>
      <c r="E249" s="26"/>
      <c r="F249" s="26"/>
      <c r="G249" s="26"/>
      <c r="H249" s="26"/>
      <c r="I249" s="29"/>
      <c r="J249" s="81"/>
    </row>
    <row r="250" spans="2:10">
      <c r="B250" s="69"/>
      <c r="C250" s="54"/>
      <c r="D250" s="53"/>
      <c r="E250" s="29"/>
      <c r="F250" s="29"/>
      <c r="G250" s="29"/>
      <c r="H250" s="29"/>
      <c r="I250" s="29"/>
      <c r="J250" s="72"/>
    </row>
    <row r="251" spans="2:10">
      <c r="B251" s="62"/>
      <c r="C251" s="62"/>
      <c r="D251" s="53"/>
      <c r="E251" s="29"/>
      <c r="F251" s="29"/>
      <c r="G251" s="29"/>
      <c r="H251" s="29"/>
      <c r="I251" s="51"/>
      <c r="J251" s="72"/>
    </row>
    <row r="252" spans="2:10" ht="14">
      <c r="B252" s="73"/>
      <c r="C252" s="51"/>
      <c r="D252" s="51"/>
      <c r="E252" s="51"/>
      <c r="F252" s="54"/>
      <c r="G252" s="54"/>
      <c r="H252" s="54"/>
      <c r="I252" s="54"/>
      <c r="J252" s="62"/>
    </row>
    <row r="253" spans="2:10">
      <c r="B253" s="51"/>
      <c r="C253" s="81"/>
      <c r="D253" s="26"/>
      <c r="E253" s="62"/>
      <c r="F253" s="64"/>
      <c r="G253" s="74"/>
      <c r="H253" s="46"/>
      <c r="I253" s="62"/>
      <c r="J253" s="62"/>
    </row>
    <row r="254" spans="2:10">
      <c r="B254" s="54"/>
      <c r="C254" s="82"/>
      <c r="D254" s="69"/>
      <c r="E254" s="62"/>
      <c r="F254" s="74"/>
      <c r="G254" s="74"/>
      <c r="H254" s="74"/>
      <c r="I254" s="74"/>
      <c r="J254" s="62"/>
    </row>
    <row r="255" spans="2:10">
      <c r="B255" s="54"/>
      <c r="C255" s="82"/>
      <c r="D255" s="69"/>
      <c r="E255" s="62"/>
      <c r="F255" s="62"/>
      <c r="G255" s="62"/>
      <c r="H255" s="74"/>
      <c r="I255" s="74"/>
      <c r="J255" s="62"/>
    </row>
    <row r="256" spans="2:10">
      <c r="B256" s="54"/>
      <c r="C256" s="82"/>
      <c r="D256" s="69"/>
      <c r="E256" s="62"/>
      <c r="F256" s="62"/>
      <c r="G256" s="62"/>
      <c r="H256" s="74"/>
      <c r="I256" s="74"/>
      <c r="J256" s="62"/>
    </row>
    <row r="257" spans="2:10">
      <c r="B257" s="51"/>
      <c r="C257" s="81"/>
      <c r="D257" s="26"/>
      <c r="E257" s="51"/>
      <c r="F257" s="62"/>
      <c r="G257" s="62"/>
      <c r="H257" s="62"/>
      <c r="I257" s="62"/>
      <c r="J257" s="62"/>
    </row>
    <row r="258" spans="2:10">
      <c r="B258" s="67"/>
      <c r="C258" s="64"/>
      <c r="D258" s="46"/>
      <c r="E258" s="62"/>
      <c r="F258" s="62"/>
      <c r="G258" s="62"/>
      <c r="H258" s="62"/>
      <c r="I258" s="62"/>
      <c r="J258" s="62"/>
    </row>
    <row r="259" spans="2:10">
      <c r="B259" s="51"/>
      <c r="C259" s="62"/>
      <c r="D259" s="62"/>
      <c r="E259" s="62"/>
      <c r="F259" s="62"/>
      <c r="G259" s="62"/>
      <c r="H259" s="62"/>
      <c r="I259" s="62"/>
      <c r="J259" s="62"/>
    </row>
    <row r="260" spans="2:10">
      <c r="B260" s="67"/>
      <c r="C260" s="54"/>
      <c r="D260" s="69"/>
      <c r="E260" s="62"/>
      <c r="F260" s="62"/>
      <c r="G260" s="62"/>
      <c r="H260" s="62"/>
      <c r="I260" s="62"/>
      <c r="J260" s="62"/>
    </row>
    <row r="261" spans="2:10">
      <c r="B261" s="75"/>
      <c r="C261" s="51"/>
      <c r="D261" s="83"/>
      <c r="E261" s="51"/>
      <c r="F261" s="67"/>
      <c r="G261" s="62"/>
      <c r="I261" s="84"/>
      <c r="J261" s="62"/>
    </row>
    <row r="262" spans="2:10">
      <c r="B262" s="38"/>
      <c r="C262" s="67"/>
      <c r="D262" s="38"/>
      <c r="E262" s="67"/>
      <c r="F262" s="62"/>
      <c r="G262" s="62"/>
      <c r="H262" s="38"/>
      <c r="I262" s="67"/>
      <c r="J262" s="62"/>
    </row>
    <row r="263" spans="2:10">
      <c r="B263" s="38"/>
      <c r="C263" s="67"/>
      <c r="D263" s="38"/>
      <c r="E263" s="67"/>
      <c r="F263" s="62"/>
      <c r="G263" s="62"/>
      <c r="H263" s="38"/>
      <c r="I263" s="67"/>
      <c r="J263" s="62"/>
    </row>
    <row r="264" spans="2:10">
      <c r="B264" s="38"/>
      <c r="C264" s="67"/>
      <c r="D264" s="38"/>
      <c r="E264" s="67"/>
      <c r="F264" s="62"/>
      <c r="G264" s="62"/>
      <c r="H264" s="38"/>
      <c r="I264" s="67"/>
      <c r="J264" s="62"/>
    </row>
    <row r="265" spans="2:10">
      <c r="B265" s="38"/>
      <c r="C265" s="67"/>
      <c r="D265" s="38"/>
      <c r="E265" s="67"/>
      <c r="F265" s="62"/>
      <c r="G265" s="62"/>
      <c r="H265" s="38"/>
      <c r="I265" s="67"/>
      <c r="J265" s="46"/>
    </row>
    <row r="266" spans="2:10">
      <c r="D266" s="38"/>
      <c r="E266" s="26"/>
      <c r="F266" s="26"/>
      <c r="G266" s="26"/>
      <c r="H266" s="26"/>
      <c r="I266" s="31"/>
    </row>
    <row r="267" spans="2:10">
      <c r="D267" s="38"/>
      <c r="E267" s="26"/>
      <c r="F267" s="26"/>
      <c r="G267" s="26"/>
      <c r="H267" s="26"/>
      <c r="I267" s="31"/>
    </row>
    <row r="268" spans="2:10">
      <c r="D268" s="38"/>
      <c r="E268" s="26"/>
      <c r="F268" s="26"/>
      <c r="G268" s="26"/>
      <c r="H268" s="26"/>
      <c r="I268" s="31"/>
    </row>
    <row r="269" spans="2:10">
      <c r="D269" s="38"/>
      <c r="E269" s="26"/>
      <c r="F269" s="26"/>
      <c r="G269" s="26"/>
      <c r="H269" s="26"/>
      <c r="I269" s="31"/>
    </row>
    <row r="270" spans="2:10">
      <c r="D270" s="38"/>
      <c r="E270" s="26"/>
      <c r="F270" s="26"/>
      <c r="G270" s="26"/>
      <c r="H270" s="26"/>
      <c r="I270" s="31"/>
    </row>
    <row r="271" spans="2:10">
      <c r="D271" s="38"/>
      <c r="E271" s="26"/>
      <c r="F271" s="26"/>
      <c r="G271" s="26"/>
      <c r="H271" s="26"/>
      <c r="I271" s="31"/>
    </row>
    <row r="272" spans="2:10">
      <c r="D272" s="38"/>
      <c r="E272" s="26"/>
      <c r="F272" s="26"/>
      <c r="G272" s="26"/>
      <c r="H272" s="26"/>
      <c r="I272" s="31"/>
    </row>
    <row r="273" spans="1:10">
      <c r="D273" s="38"/>
      <c r="E273" s="26"/>
      <c r="F273" s="26"/>
      <c r="G273" s="26"/>
      <c r="H273" s="26"/>
      <c r="I273" s="31"/>
    </row>
    <row r="274" spans="1:10">
      <c r="E274" s="21"/>
      <c r="F274" s="21"/>
      <c r="G274" s="21"/>
      <c r="H274" s="21"/>
    </row>
    <row r="275" spans="1:10" ht="14">
      <c r="A275" s="78"/>
      <c r="B275" s="79"/>
      <c r="C275" s="79"/>
      <c r="D275" s="38"/>
      <c r="E275" s="46"/>
      <c r="F275" s="38"/>
      <c r="G275" s="46"/>
    </row>
    <row r="276" spans="1:10">
      <c r="D276" s="38"/>
      <c r="E276" s="46"/>
      <c r="F276" s="38"/>
      <c r="G276" s="46"/>
    </row>
    <row r="277" spans="1:10">
      <c r="D277" s="38"/>
      <c r="E277" s="46"/>
      <c r="F277" s="38"/>
      <c r="G277" s="46"/>
    </row>
    <row r="278" spans="1:10">
      <c r="D278" s="38"/>
      <c r="E278" s="46"/>
      <c r="F278" s="38"/>
      <c r="G278" s="46"/>
    </row>
    <row r="279" spans="1:10">
      <c r="D279" s="77"/>
      <c r="E279" s="64"/>
      <c r="F279" s="38"/>
      <c r="G279" s="65"/>
    </row>
    <row r="280" spans="1:10">
      <c r="B280" s="77"/>
      <c r="C280" s="56"/>
      <c r="D280" s="68"/>
      <c r="E280" s="29"/>
      <c r="F280" s="29"/>
      <c r="G280" s="29"/>
      <c r="H280" s="29"/>
    </row>
    <row r="281" spans="1:10">
      <c r="B281" s="77"/>
      <c r="C281" s="56"/>
      <c r="E281" s="56"/>
      <c r="F281" s="56"/>
      <c r="G281" s="56"/>
      <c r="H281" s="56"/>
    </row>
    <row r="282" spans="1:10">
      <c r="C282" s="56"/>
      <c r="D282" s="56"/>
      <c r="E282" s="21"/>
      <c r="F282" s="21"/>
      <c r="G282" s="21"/>
      <c r="H282" s="21"/>
    </row>
    <row r="283" spans="1:10">
      <c r="B283" s="38"/>
      <c r="C283" s="86"/>
      <c r="D283" s="56"/>
      <c r="E283" s="26"/>
      <c r="F283" s="26"/>
      <c r="G283" s="26"/>
      <c r="H283" s="26"/>
      <c r="I283" s="21"/>
      <c r="J283" s="21"/>
    </row>
    <row r="284" spans="1:10">
      <c r="B284" s="69"/>
      <c r="C284" s="38"/>
      <c r="D284" s="26"/>
      <c r="E284" s="26"/>
      <c r="F284" s="26"/>
      <c r="G284" s="26"/>
      <c r="H284" s="26"/>
      <c r="I284" s="26"/>
      <c r="J284" s="51"/>
    </row>
    <row r="285" spans="1:10">
      <c r="B285" s="69"/>
      <c r="C285" s="38"/>
      <c r="D285" s="26"/>
      <c r="E285" s="26"/>
      <c r="F285" s="26"/>
      <c r="G285" s="26"/>
      <c r="H285" s="26"/>
      <c r="I285" s="26"/>
      <c r="J285" s="51"/>
    </row>
    <row r="286" spans="1:10">
      <c r="B286" s="69"/>
      <c r="C286" s="38"/>
      <c r="D286" s="26"/>
      <c r="E286" s="26"/>
      <c r="F286" s="26"/>
      <c r="G286" s="26"/>
      <c r="H286" s="26"/>
      <c r="I286" s="26"/>
      <c r="J286" s="51"/>
    </row>
    <row r="287" spans="1:10">
      <c r="B287" s="69"/>
      <c r="C287" s="38"/>
      <c r="D287" s="26"/>
      <c r="E287" s="26"/>
      <c r="F287" s="26"/>
      <c r="G287" s="26"/>
      <c r="H287" s="26"/>
      <c r="I287" s="26"/>
      <c r="J287" s="51"/>
    </row>
    <row r="288" spans="1:10">
      <c r="B288" s="69"/>
      <c r="C288" s="38"/>
      <c r="D288" s="68"/>
      <c r="E288" s="26"/>
      <c r="F288" s="26"/>
      <c r="G288" s="26"/>
      <c r="H288" s="26"/>
      <c r="I288" s="26"/>
      <c r="J288" s="31"/>
    </row>
    <row r="289" spans="2:10">
      <c r="D289" s="68"/>
      <c r="E289" s="81"/>
      <c r="F289" s="81"/>
      <c r="G289" s="81"/>
      <c r="H289" s="81"/>
      <c r="I289" s="21"/>
      <c r="J289" s="31"/>
    </row>
    <row r="290" spans="2:10" ht="14">
      <c r="B290" s="85"/>
      <c r="C290" s="21"/>
      <c r="D290" s="21"/>
      <c r="E290" s="21"/>
      <c r="F290" s="38"/>
      <c r="G290" s="38"/>
    </row>
    <row r="291" spans="2:10">
      <c r="B291" s="21"/>
      <c r="C291" s="21"/>
      <c r="D291" s="26"/>
      <c r="F291" s="46"/>
    </row>
    <row r="292" spans="2:10">
      <c r="B292" s="38"/>
      <c r="D292" s="69"/>
      <c r="E292" s="62"/>
      <c r="F292" s="39"/>
      <c r="G292" s="39"/>
    </row>
    <row r="293" spans="2:10">
      <c r="B293" s="38"/>
      <c r="D293" s="69"/>
      <c r="E293" s="62"/>
    </row>
    <row r="294" spans="2:10">
      <c r="B294" s="38"/>
      <c r="D294" s="69"/>
      <c r="E294" s="62"/>
    </row>
    <row r="296" spans="2:10">
      <c r="B296" s="86"/>
      <c r="C296" s="38"/>
      <c r="D296" s="69"/>
    </row>
    <row r="297" spans="2:10">
      <c r="B297" s="86"/>
      <c r="C297" s="21"/>
      <c r="D297" s="26"/>
    </row>
    <row r="298" spans="2:10">
      <c r="B298" s="38"/>
      <c r="C298" s="86"/>
      <c r="D298" s="26"/>
    </row>
    <row r="299" spans="2:10">
      <c r="B299" s="38"/>
      <c r="C299" s="86"/>
      <c r="D299" s="46"/>
      <c r="E299" s="31"/>
    </row>
    <row r="300" spans="2:10">
      <c r="B300" s="38"/>
      <c r="C300" s="86"/>
    </row>
    <row r="301" spans="2:10">
      <c r="B301" s="38"/>
      <c r="C301" s="86"/>
      <c r="D301" s="66"/>
      <c r="E301" s="64"/>
      <c r="F301" s="76"/>
      <c r="G301" s="38"/>
      <c r="H301" s="46"/>
      <c r="I301" s="51"/>
    </row>
    <row r="302" spans="2:10">
      <c r="B302" s="46"/>
      <c r="C302" s="46"/>
      <c r="D302" s="54"/>
      <c r="E302" s="54"/>
      <c r="F302" s="54"/>
      <c r="G302" s="38"/>
      <c r="H302" s="49"/>
      <c r="I302" s="21"/>
    </row>
    <row r="303" spans="2:10">
      <c r="B303" s="86"/>
      <c r="C303" s="21"/>
      <c r="D303" s="26"/>
      <c r="E303" s="29"/>
      <c r="F303" s="29"/>
      <c r="G303" s="29"/>
      <c r="H303" s="51"/>
      <c r="I303" s="21"/>
    </row>
    <row r="304" spans="2:10">
      <c r="B304" s="38"/>
      <c r="C304" s="86"/>
      <c r="D304" s="69"/>
      <c r="E304" s="53"/>
      <c r="F304" s="53"/>
      <c r="G304" s="53"/>
      <c r="H304" s="54"/>
      <c r="I304" s="38"/>
    </row>
    <row r="305" spans="2:10">
      <c r="B305" s="38"/>
      <c r="C305" s="86"/>
      <c r="D305" s="69"/>
      <c r="E305" s="53"/>
      <c r="F305" s="53"/>
      <c r="G305" s="53"/>
      <c r="H305" s="54"/>
      <c r="I305" s="38"/>
    </row>
    <row r="306" spans="2:10">
      <c r="B306" s="38"/>
      <c r="C306" s="86"/>
      <c r="D306" s="69"/>
      <c r="E306" s="53"/>
      <c r="F306" s="53"/>
      <c r="G306" s="53"/>
      <c r="H306" s="54"/>
      <c r="I306" s="38"/>
    </row>
    <row r="307" spans="2:10">
      <c r="B307" s="38"/>
      <c r="C307" s="86"/>
      <c r="D307" s="26"/>
      <c r="E307" s="29"/>
      <c r="F307" s="29"/>
      <c r="G307" s="53"/>
      <c r="H307" s="49"/>
    </row>
    <row r="308" spans="2:10">
      <c r="B308" s="46"/>
      <c r="C308" s="46"/>
      <c r="D308" s="46"/>
      <c r="E308" s="56"/>
      <c r="F308" s="56"/>
      <c r="G308" s="56"/>
      <c r="H308" s="46"/>
    </row>
    <row r="309" spans="2:10">
      <c r="B309" s="38"/>
      <c r="C309" s="38"/>
      <c r="D309" s="38"/>
      <c r="E309" s="21"/>
      <c r="F309" s="21"/>
      <c r="G309" s="21"/>
      <c r="H309" s="21"/>
    </row>
    <row r="310" spans="2:10">
      <c r="B310" s="38"/>
      <c r="C310" s="38"/>
      <c r="D310" s="38"/>
      <c r="E310" s="26"/>
      <c r="F310" s="26"/>
      <c r="G310" s="26"/>
      <c r="H310" s="26"/>
      <c r="I310" s="21"/>
      <c r="J310" s="38"/>
    </row>
    <row r="311" spans="2:10">
      <c r="B311" s="38"/>
      <c r="C311" s="38"/>
      <c r="D311" s="21"/>
      <c r="E311" s="51"/>
      <c r="F311" s="51"/>
      <c r="G311" s="51"/>
      <c r="H311" s="51"/>
      <c r="I311" s="26"/>
      <c r="J311" s="82"/>
    </row>
    <row r="312" spans="2:10">
      <c r="B312" s="38"/>
      <c r="C312" s="38"/>
      <c r="D312" s="21"/>
      <c r="E312" s="51"/>
      <c r="F312" s="51"/>
      <c r="G312" s="51"/>
      <c r="H312" s="51"/>
      <c r="I312" s="26"/>
      <c r="J312" s="82"/>
    </row>
    <row r="313" spans="2:10">
      <c r="B313" s="38"/>
      <c r="C313" s="38"/>
      <c r="D313" s="21"/>
      <c r="E313" s="51"/>
      <c r="F313" s="51"/>
      <c r="G313" s="51"/>
      <c r="H313" s="51"/>
      <c r="I313" s="26"/>
      <c r="J313" s="82"/>
    </row>
    <row r="314" spans="2:10">
      <c r="B314" s="38"/>
      <c r="C314" s="38"/>
      <c r="D314" s="21"/>
      <c r="E314" s="51"/>
      <c r="F314" s="51"/>
      <c r="G314" s="51"/>
      <c r="H314" s="51"/>
      <c r="I314" s="26"/>
      <c r="J314" s="82"/>
    </row>
    <row r="315" spans="2:10">
      <c r="B315" s="38"/>
      <c r="C315" s="38"/>
      <c r="D315" s="21"/>
      <c r="E315" s="51"/>
      <c r="F315" s="51"/>
      <c r="G315" s="51"/>
      <c r="H315" s="51"/>
      <c r="I315" s="26"/>
      <c r="J315" s="82"/>
    </row>
    <row r="316" spans="2:10">
      <c r="B316" s="38"/>
      <c r="C316" s="38"/>
      <c r="D316" s="21"/>
      <c r="E316" s="51"/>
      <c r="F316" s="51"/>
      <c r="G316" s="51"/>
      <c r="H316" s="51"/>
      <c r="I316" s="26"/>
      <c r="J316" s="82"/>
    </row>
    <row r="317" spans="2:10">
      <c r="B317" s="38"/>
      <c r="C317" s="38"/>
      <c r="D317" s="21"/>
      <c r="E317" s="51"/>
      <c r="F317" s="51"/>
      <c r="G317" s="51"/>
      <c r="H317" s="51"/>
      <c r="I317" s="26"/>
      <c r="J317" s="82"/>
    </row>
    <row r="318" spans="2:10">
      <c r="B318" s="38"/>
      <c r="C318" s="38"/>
      <c r="D318" s="21"/>
      <c r="E318" s="51"/>
      <c r="F318" s="51"/>
      <c r="G318" s="51"/>
      <c r="H318" s="51"/>
      <c r="I318" s="26"/>
      <c r="J318" s="82"/>
    </row>
    <row r="319" spans="2:10">
      <c r="B319" s="69"/>
      <c r="C319" s="38"/>
      <c r="D319" s="68"/>
      <c r="E319" s="29"/>
      <c r="F319" s="29"/>
      <c r="G319" s="29"/>
      <c r="H319" s="29"/>
      <c r="I319" s="26"/>
      <c r="J319" s="31"/>
    </row>
    <row r="320" spans="2:10">
      <c r="D320" s="68"/>
      <c r="E320" s="81"/>
      <c r="F320" s="81"/>
      <c r="G320" s="81"/>
      <c r="H320" s="81"/>
      <c r="I320" s="21"/>
      <c r="J320" s="31"/>
    </row>
    <row r="321" spans="2:9" ht="14">
      <c r="B321" s="85"/>
      <c r="C321" s="21"/>
      <c r="D321" s="21"/>
      <c r="E321" s="21"/>
      <c r="F321" s="38"/>
      <c r="G321" s="38"/>
    </row>
    <row r="322" spans="2:9">
      <c r="B322" s="21"/>
      <c r="C322" s="21"/>
      <c r="D322" s="26"/>
      <c r="F322" s="46"/>
    </row>
    <row r="323" spans="2:9">
      <c r="B323" s="38"/>
      <c r="D323" s="69"/>
      <c r="E323" s="62"/>
      <c r="F323" s="39"/>
      <c r="G323" s="39"/>
    </row>
    <row r="324" spans="2:9">
      <c r="B324" s="38"/>
      <c r="D324" s="69"/>
      <c r="E324" s="62"/>
    </row>
    <row r="325" spans="2:9">
      <c r="B325" s="38"/>
      <c r="D325" s="69"/>
      <c r="E325" s="62"/>
    </row>
    <row r="327" spans="2:9">
      <c r="B327" s="86"/>
      <c r="C327" s="38"/>
      <c r="D327" s="69"/>
    </row>
    <row r="328" spans="2:9">
      <c r="B328" s="86"/>
      <c r="C328" s="21"/>
      <c r="D328" s="26"/>
    </row>
    <row r="329" spans="2:9">
      <c r="B329" s="38"/>
      <c r="C329" s="86"/>
      <c r="D329" s="26"/>
    </row>
    <row r="330" spans="2:9">
      <c r="B330" s="38"/>
      <c r="C330" s="86"/>
      <c r="D330" s="46"/>
      <c r="E330" s="31"/>
    </row>
    <row r="331" spans="2:9">
      <c r="B331" s="38"/>
      <c r="C331" s="86"/>
    </row>
    <row r="332" spans="2:9">
      <c r="B332" s="38"/>
      <c r="C332" s="86"/>
      <c r="D332" s="66"/>
      <c r="E332" s="64"/>
      <c r="F332" s="76"/>
      <c r="G332" s="38"/>
      <c r="H332" s="46"/>
      <c r="I332" s="51"/>
    </row>
    <row r="333" spans="2:9">
      <c r="B333" s="46"/>
      <c r="C333" s="46"/>
      <c r="D333" s="54"/>
      <c r="E333" s="54"/>
      <c r="F333" s="54"/>
      <c r="G333" s="38"/>
      <c r="H333" s="49"/>
      <c r="I333" s="21"/>
    </row>
    <row r="334" spans="2:9">
      <c r="B334" s="86"/>
      <c r="C334" s="21"/>
      <c r="D334" s="26"/>
      <c r="E334" s="29"/>
      <c r="F334" s="29"/>
      <c r="G334" s="29"/>
      <c r="H334" s="51"/>
      <c r="I334" s="21"/>
    </row>
    <row r="335" spans="2:9">
      <c r="B335" s="38"/>
      <c r="C335" s="86"/>
      <c r="D335" s="69"/>
      <c r="E335" s="53"/>
      <c r="F335" s="53"/>
      <c r="G335" s="53"/>
      <c r="H335" s="54"/>
      <c r="I335" s="38"/>
    </row>
    <row r="336" spans="2:9">
      <c r="B336" s="38"/>
      <c r="C336" s="86"/>
      <c r="D336" s="69"/>
      <c r="E336" s="53"/>
      <c r="F336" s="53"/>
      <c r="G336" s="53"/>
      <c r="H336" s="54"/>
      <c r="I336" s="38"/>
    </row>
    <row r="337" spans="2:9">
      <c r="B337" s="38"/>
      <c r="C337" s="86"/>
      <c r="D337" s="69"/>
      <c r="E337" s="53"/>
      <c r="F337" s="53"/>
      <c r="G337" s="53"/>
      <c r="H337" s="54"/>
      <c r="I337" s="38"/>
    </row>
    <row r="338" spans="2:9">
      <c r="B338" s="38"/>
      <c r="C338" s="86"/>
      <c r="D338" s="26"/>
      <c r="E338" s="29"/>
      <c r="F338" s="29"/>
      <c r="G338" s="53"/>
      <c r="H338" s="49"/>
    </row>
    <row r="339" spans="2:9">
      <c r="B339" s="46"/>
      <c r="C339" s="46"/>
      <c r="D339" s="46"/>
      <c r="E339" s="56"/>
      <c r="F339" s="56"/>
      <c r="G339" s="56"/>
      <c r="H339" s="46"/>
    </row>
    <row r="340" spans="2:9">
      <c r="B340" s="38"/>
      <c r="C340" s="38"/>
      <c r="D340" s="86"/>
      <c r="F340" s="38"/>
      <c r="G340" s="86"/>
    </row>
    <row r="341" spans="2:9">
      <c r="B341" s="38"/>
      <c r="C341" s="38"/>
      <c r="D341" s="86"/>
      <c r="F341" s="38"/>
      <c r="G341" s="86"/>
    </row>
    <row r="342" spans="2:9">
      <c r="B342" s="38"/>
      <c r="C342" s="38"/>
      <c r="D342" s="86"/>
      <c r="F342" s="38"/>
      <c r="G342" s="86"/>
    </row>
    <row r="344" spans="2:9">
      <c r="B344" s="86"/>
      <c r="C344" s="86"/>
      <c r="F344" s="86"/>
    </row>
    <row r="345" spans="2:9">
      <c r="B345" s="38"/>
      <c r="C345" s="38"/>
      <c r="D345" s="86"/>
      <c r="F345" s="38"/>
      <c r="G345" s="86"/>
    </row>
    <row r="346" spans="2:9">
      <c r="B346" s="38"/>
      <c r="C346" s="38"/>
      <c r="D346" s="86"/>
      <c r="F346" s="38"/>
      <c r="G346" s="86"/>
    </row>
    <row r="347" spans="2:9">
      <c r="B347" s="38"/>
      <c r="C347" s="38"/>
      <c r="D347" s="86"/>
      <c r="F347" s="38"/>
      <c r="G347" s="86"/>
    </row>
    <row r="349" spans="2:9">
      <c r="B349" s="87"/>
      <c r="C349" s="87"/>
      <c r="D349" s="87"/>
      <c r="E349" s="87"/>
      <c r="F349" s="87"/>
      <c r="G349" s="87"/>
      <c r="H349" s="87"/>
      <c r="I349" s="87"/>
    </row>
    <row r="351" spans="2:9">
      <c r="B351" s="77"/>
      <c r="C351" s="77"/>
      <c r="D351" s="86"/>
    </row>
    <row r="352" spans="2:9">
      <c r="B352" s="38"/>
      <c r="C352" s="38"/>
      <c r="D352" s="38"/>
      <c r="E352" s="38"/>
      <c r="F352" s="38"/>
      <c r="G352" s="38"/>
      <c r="H352" s="38"/>
    </row>
    <row r="353" spans="1:8">
      <c r="B353" s="38"/>
      <c r="C353" s="38"/>
      <c r="D353" s="49"/>
      <c r="E353" s="38"/>
      <c r="F353" s="38"/>
      <c r="G353" s="38"/>
      <c r="H353" s="21"/>
    </row>
    <row r="354" spans="1:8">
      <c r="B354" s="38"/>
      <c r="C354" s="38"/>
      <c r="D354" s="49"/>
      <c r="E354" s="38"/>
      <c r="F354" s="38"/>
      <c r="G354" s="38"/>
      <c r="H354" s="38"/>
    </row>
    <row r="357" spans="1:8" ht="14">
      <c r="A357" s="78"/>
      <c r="B357" s="79"/>
      <c r="C357" s="79"/>
      <c r="D357" s="38"/>
      <c r="E357" s="46"/>
      <c r="F357" s="38"/>
      <c r="G357" s="46"/>
    </row>
    <row r="358" spans="1:8">
      <c r="D358" s="38"/>
      <c r="E358" s="46"/>
      <c r="F358" s="38"/>
      <c r="G358" s="46"/>
    </row>
    <row r="359" spans="1:8">
      <c r="D359" s="38"/>
      <c r="E359" s="46"/>
      <c r="F359" s="38"/>
      <c r="G359" s="46"/>
    </row>
    <row r="360" spans="1:8">
      <c r="B360" s="38"/>
      <c r="C360" s="38"/>
      <c r="D360" s="46"/>
      <c r="E360" s="77"/>
      <c r="F360" s="56"/>
    </row>
    <row r="361" spans="1:8">
      <c r="B361" s="38"/>
      <c r="C361" s="38"/>
      <c r="D361" s="46"/>
      <c r="E361" s="21"/>
      <c r="F361" s="21"/>
      <c r="G361" s="21"/>
    </row>
    <row r="362" spans="1:8">
      <c r="B362" s="38"/>
      <c r="C362" s="38"/>
      <c r="D362" s="88"/>
      <c r="E362" s="26"/>
      <c r="F362" s="26"/>
      <c r="G362" s="26"/>
    </row>
    <row r="363" spans="1:8">
      <c r="B363" s="38"/>
      <c r="C363" s="38"/>
      <c r="D363" s="46"/>
      <c r="E363" s="26"/>
      <c r="F363" s="26"/>
      <c r="G363" s="26"/>
    </row>
    <row r="364" spans="1:8">
      <c r="E364" s="26"/>
      <c r="F364" s="26"/>
      <c r="G364" s="26"/>
    </row>
    <row r="365" spans="1:8" ht="14">
      <c r="D365" s="79"/>
      <c r="E365" s="21"/>
      <c r="F365" s="21"/>
      <c r="G365" s="21"/>
      <c r="H365" s="21"/>
    </row>
    <row r="366" spans="1:8">
      <c r="B366" s="38"/>
      <c r="C366" s="38"/>
      <c r="D366" s="38"/>
      <c r="E366" s="26"/>
      <c r="F366" s="26"/>
      <c r="G366" s="26"/>
      <c r="H366" s="21"/>
    </row>
    <row r="367" spans="1:8">
      <c r="B367" s="38"/>
      <c r="C367" s="38"/>
      <c r="D367" s="38"/>
      <c r="E367" s="26"/>
      <c r="F367" s="26"/>
      <c r="G367" s="26"/>
      <c r="H367" s="21"/>
    </row>
    <row r="368" spans="1:8">
      <c r="B368" s="38"/>
      <c r="C368" s="38"/>
      <c r="D368" s="38"/>
      <c r="E368" s="26"/>
      <c r="F368" s="26"/>
      <c r="G368" s="26"/>
      <c r="H368" s="21"/>
    </row>
    <row r="369" spans="2:11">
      <c r="B369" s="38"/>
      <c r="C369" s="38"/>
      <c r="D369" s="38"/>
      <c r="E369" s="26"/>
      <c r="F369" s="26"/>
      <c r="G369" s="26"/>
      <c r="H369" s="21"/>
      <c r="I369" s="26"/>
      <c r="J369" s="26"/>
      <c r="K369" s="26"/>
    </row>
    <row r="370" spans="2:11">
      <c r="B370" s="38"/>
      <c r="C370" s="38"/>
      <c r="D370" s="38"/>
      <c r="E370" s="26"/>
      <c r="F370" s="26"/>
      <c r="G370" s="26"/>
      <c r="H370" s="21"/>
      <c r="I370" s="69"/>
      <c r="J370" s="69"/>
      <c r="K370" s="69"/>
    </row>
    <row r="371" spans="2:11">
      <c r="B371" s="38"/>
      <c r="C371" s="38"/>
      <c r="D371" s="38"/>
      <c r="E371" s="26"/>
      <c r="F371" s="26"/>
      <c r="G371" s="26"/>
      <c r="H371" s="21"/>
    </row>
    <row r="372" spans="2:11">
      <c r="B372" s="38"/>
      <c r="C372" s="38"/>
      <c r="D372" s="38"/>
      <c r="E372" s="26"/>
      <c r="F372" s="26"/>
      <c r="G372" s="26"/>
      <c r="H372" s="21"/>
      <c r="I372" s="69"/>
      <c r="J372" s="69"/>
      <c r="K372" s="69"/>
    </row>
    <row r="373" spans="2:11">
      <c r="B373" s="38"/>
      <c r="C373" s="38"/>
      <c r="D373" s="38"/>
      <c r="E373" s="26"/>
      <c r="F373" s="26"/>
      <c r="G373" s="26"/>
      <c r="H373" s="21"/>
      <c r="I373" s="69"/>
      <c r="J373" s="69"/>
      <c r="K373" s="69"/>
    </row>
    <row r="374" spans="2:11">
      <c r="B374" s="38"/>
      <c r="C374" s="38"/>
      <c r="D374" s="38"/>
      <c r="E374" s="26"/>
      <c r="F374" s="26"/>
      <c r="G374" s="26"/>
      <c r="H374" s="21"/>
      <c r="I374" s="69"/>
      <c r="J374" s="69"/>
      <c r="K374" s="69"/>
    </row>
    <row r="375" spans="2:11">
      <c r="B375" s="38"/>
      <c r="C375" s="38"/>
      <c r="D375" s="38"/>
      <c r="E375" s="26"/>
      <c r="F375" s="26"/>
      <c r="G375" s="26"/>
      <c r="H375" s="21"/>
      <c r="I375" s="69"/>
      <c r="J375" s="69"/>
      <c r="K375" s="69"/>
    </row>
    <row r="376" spans="2:11">
      <c r="B376" s="38"/>
      <c r="C376" s="38"/>
      <c r="D376" s="38"/>
      <c r="E376" s="26"/>
      <c r="F376" s="26"/>
      <c r="G376" s="26"/>
      <c r="H376" s="21"/>
    </row>
    <row r="377" spans="2:11">
      <c r="B377" s="38"/>
      <c r="C377" s="38"/>
      <c r="D377" s="38"/>
      <c r="E377" s="26"/>
      <c r="F377" s="26"/>
      <c r="G377" s="26"/>
      <c r="H377" s="21"/>
    </row>
    <row r="378" spans="2:11">
      <c r="B378" s="38"/>
      <c r="C378" s="38"/>
      <c r="D378" s="38"/>
      <c r="E378" s="26"/>
      <c r="F378" s="26"/>
      <c r="G378" s="26"/>
      <c r="H378" s="21"/>
    </row>
    <row r="379" spans="2:11">
      <c r="B379" s="38"/>
      <c r="C379" s="38"/>
      <c r="D379" s="38"/>
      <c r="E379" s="26"/>
      <c r="F379" s="26"/>
      <c r="G379" s="26"/>
      <c r="H379" s="21"/>
    </row>
    <row r="380" spans="2:11">
      <c r="B380" s="38"/>
      <c r="C380" s="38"/>
      <c r="D380" s="38"/>
      <c r="E380" s="26"/>
      <c r="F380" s="26"/>
      <c r="G380" s="26"/>
      <c r="H380" s="21"/>
    </row>
    <row r="381" spans="2:11">
      <c r="D381" s="38"/>
      <c r="E381" s="21"/>
      <c r="F381" s="21"/>
      <c r="G381" s="21"/>
      <c r="H381" s="21"/>
      <c r="I381" s="31"/>
    </row>
    <row r="382" spans="2:11">
      <c r="E382" s="21"/>
      <c r="F382" s="21"/>
      <c r="G382" s="21"/>
      <c r="I382" s="31"/>
    </row>
    <row r="383" spans="2:11" ht="14">
      <c r="D383" s="79"/>
      <c r="E383" s="21"/>
      <c r="F383" s="21"/>
      <c r="G383" s="21"/>
      <c r="H383" s="21"/>
      <c r="I383" s="31"/>
    </row>
    <row r="384" spans="2:11">
      <c r="B384" s="38"/>
      <c r="C384" s="38"/>
      <c r="D384" s="38"/>
      <c r="E384" s="26"/>
      <c r="F384" s="26"/>
      <c r="G384" s="26"/>
      <c r="H384" s="26"/>
      <c r="I384" s="31"/>
    </row>
    <row r="385" spans="2:10">
      <c r="B385" s="38"/>
      <c r="C385" s="38"/>
      <c r="D385" s="38"/>
      <c r="E385" s="26"/>
      <c r="F385" s="26"/>
      <c r="G385" s="26"/>
      <c r="H385" s="26"/>
      <c r="I385" s="31"/>
    </row>
    <row r="386" spans="2:10">
      <c r="B386" s="38"/>
      <c r="C386" s="38"/>
      <c r="D386" s="38"/>
      <c r="E386" s="26"/>
      <c r="F386" s="26"/>
      <c r="G386" s="26"/>
      <c r="H386" s="26"/>
      <c r="I386" s="31"/>
    </row>
    <row r="387" spans="2:10">
      <c r="D387" s="38"/>
      <c r="E387" s="26"/>
      <c r="F387" s="26"/>
      <c r="G387" s="26"/>
      <c r="H387" s="26"/>
      <c r="I387" s="31"/>
    </row>
    <row r="388" spans="2:10">
      <c r="E388" s="21"/>
      <c r="F388" s="21"/>
      <c r="G388" s="21"/>
      <c r="H388" s="21"/>
    </row>
    <row r="389" spans="2:10">
      <c r="E389" s="21"/>
      <c r="F389" s="21"/>
      <c r="G389" s="21"/>
      <c r="I389" s="31"/>
    </row>
    <row r="390" spans="2:10" ht="14">
      <c r="D390" s="79"/>
      <c r="E390" s="21"/>
      <c r="F390" s="21"/>
      <c r="G390" s="21"/>
      <c r="H390" s="21"/>
      <c r="I390" s="31"/>
    </row>
    <row r="391" spans="2:10">
      <c r="B391" s="38"/>
      <c r="C391" s="38"/>
      <c r="D391" s="38"/>
      <c r="E391" s="51"/>
      <c r="F391" s="51"/>
      <c r="G391" s="51"/>
      <c r="H391" s="51"/>
      <c r="I391" s="31"/>
    </row>
    <row r="392" spans="2:10">
      <c r="B392" s="38"/>
      <c r="C392" s="38"/>
      <c r="D392" s="38"/>
      <c r="E392" s="51"/>
      <c r="F392" s="51"/>
      <c r="G392" s="51"/>
      <c r="H392" s="51"/>
      <c r="I392" s="31"/>
    </row>
    <row r="393" spans="2:10">
      <c r="B393" s="38"/>
      <c r="C393" s="38"/>
      <c r="D393" s="38"/>
      <c r="E393" s="51"/>
      <c r="F393" s="51"/>
      <c r="G393" s="51"/>
      <c r="H393" s="51"/>
      <c r="I393" s="31"/>
    </row>
    <row r="394" spans="2:10">
      <c r="D394" s="38"/>
      <c r="E394" s="51"/>
      <c r="F394" s="51"/>
      <c r="G394" s="51"/>
      <c r="H394" s="51"/>
      <c r="I394" s="31"/>
    </row>
    <row r="395" spans="2:10">
      <c r="E395" s="21"/>
      <c r="F395" s="21"/>
      <c r="G395" s="21"/>
      <c r="H395" s="21"/>
    </row>
    <row r="396" spans="2:10">
      <c r="E396" s="21"/>
      <c r="F396" s="21"/>
      <c r="G396" s="21"/>
      <c r="H396" s="31"/>
    </row>
    <row r="397" spans="2:10">
      <c r="D397" s="38"/>
      <c r="E397" s="21"/>
      <c r="F397" s="21"/>
      <c r="G397" s="21"/>
      <c r="H397" s="31"/>
    </row>
    <row r="398" spans="2:10">
      <c r="B398" s="38"/>
      <c r="C398" s="38"/>
      <c r="D398" s="38"/>
      <c r="E398" s="51"/>
      <c r="F398" s="51"/>
      <c r="G398" s="51"/>
      <c r="I398" s="89"/>
      <c r="J398" s="89"/>
    </row>
    <row r="399" spans="2:10">
      <c r="B399" s="38"/>
      <c r="C399" s="38"/>
      <c r="D399" s="38"/>
      <c r="E399" s="51"/>
      <c r="F399" s="51"/>
      <c r="G399" s="51"/>
      <c r="I399" s="89"/>
      <c r="J399" s="89"/>
    </row>
    <row r="400" spans="2:10">
      <c r="B400" s="38"/>
      <c r="C400" s="38"/>
      <c r="D400" s="38"/>
      <c r="E400" s="51"/>
      <c r="F400" s="51"/>
      <c r="G400" s="51"/>
      <c r="I400" s="89"/>
      <c r="J400" s="89"/>
    </row>
    <row r="401" spans="2:9">
      <c r="E401" s="21"/>
      <c r="F401" s="21"/>
      <c r="G401" s="21"/>
      <c r="H401" s="21"/>
    </row>
    <row r="402" spans="2:9">
      <c r="B402" s="38"/>
      <c r="C402" s="38"/>
      <c r="D402" s="86"/>
      <c r="E402" s="38"/>
      <c r="F402" s="46"/>
    </row>
    <row r="404" spans="2:9" ht="14">
      <c r="B404" s="85"/>
      <c r="C404" s="85"/>
    </row>
    <row r="405" spans="2:9">
      <c r="B405" s="21"/>
      <c r="C405" s="21"/>
      <c r="D405" s="21"/>
    </row>
    <row r="406" spans="2:9">
      <c r="B406" s="38"/>
      <c r="C406" s="38"/>
    </row>
    <row r="407" spans="2:9">
      <c r="B407" s="38"/>
      <c r="C407" s="38"/>
    </row>
    <row r="408" spans="2:9">
      <c r="B408" s="38"/>
      <c r="C408" s="38"/>
    </row>
    <row r="409" spans="2:9">
      <c r="B409" s="21"/>
      <c r="C409" s="21"/>
      <c r="D409" s="21"/>
    </row>
    <row r="410" spans="2:9">
      <c r="B410" s="86"/>
      <c r="C410" s="86"/>
      <c r="D410" s="86"/>
      <c r="E410" s="31"/>
    </row>
    <row r="411" spans="2:9">
      <c r="B411" s="86"/>
      <c r="C411" s="86"/>
      <c r="D411" s="86"/>
    </row>
    <row r="413" spans="2:9" ht="14">
      <c r="B413" s="90"/>
      <c r="C413" s="90"/>
      <c r="D413" s="66"/>
      <c r="E413" s="64"/>
      <c r="F413" s="76"/>
      <c r="G413" s="38"/>
      <c r="H413" s="46"/>
    </row>
    <row r="414" spans="2:9">
      <c r="B414" s="46"/>
      <c r="C414" s="46"/>
      <c r="D414" s="54"/>
      <c r="E414" s="54"/>
      <c r="F414" s="54"/>
      <c r="G414" s="38"/>
      <c r="H414" s="49"/>
      <c r="I414" s="21"/>
    </row>
    <row r="415" spans="2:9">
      <c r="B415" s="26"/>
      <c r="C415" s="26"/>
      <c r="D415" s="26"/>
      <c r="E415" s="51"/>
      <c r="F415" s="51"/>
      <c r="G415" s="21"/>
      <c r="H415" s="51"/>
      <c r="I415" s="21"/>
    </row>
    <row r="416" spans="2:9">
      <c r="B416" s="49"/>
      <c r="C416" s="49"/>
      <c r="D416" s="69"/>
      <c r="E416" s="54"/>
      <c r="F416" s="54"/>
      <c r="G416" s="38"/>
      <c r="H416" s="54"/>
      <c r="I416" s="21"/>
    </row>
    <row r="417" spans="2:9">
      <c r="B417" s="49"/>
      <c r="C417" s="49"/>
      <c r="D417" s="69"/>
      <c r="E417" s="54"/>
      <c r="F417" s="54"/>
      <c r="G417" s="38"/>
      <c r="H417" s="54"/>
      <c r="I417" s="21"/>
    </row>
    <row r="418" spans="2:9">
      <c r="B418" s="49"/>
      <c r="C418" s="49"/>
      <c r="D418" s="69"/>
      <c r="E418" s="54"/>
      <c r="F418" s="54"/>
      <c r="G418" s="38"/>
      <c r="H418" s="54"/>
      <c r="I418" s="21"/>
    </row>
    <row r="419" spans="2:9">
      <c r="B419" s="26"/>
      <c r="C419" s="26"/>
      <c r="D419" s="26"/>
      <c r="E419" s="51"/>
      <c r="F419" s="51"/>
      <c r="G419" s="38"/>
      <c r="H419" s="49"/>
    </row>
    <row r="420" spans="2:9">
      <c r="B420" s="46"/>
      <c r="C420" s="46"/>
      <c r="D420" s="46"/>
      <c r="E420" s="67"/>
      <c r="F420" s="67"/>
      <c r="G420" s="86"/>
      <c r="H420" s="46"/>
    </row>
    <row r="422" spans="2:9" ht="14">
      <c r="B422" s="85"/>
      <c r="C422" s="85"/>
    </row>
    <row r="423" spans="2:9">
      <c r="B423" s="38"/>
      <c r="C423" s="38"/>
      <c r="D423" s="65"/>
    </row>
    <row r="424" spans="2:9">
      <c r="B424" s="38"/>
      <c r="C424" s="38"/>
      <c r="D424" s="65"/>
    </row>
    <row r="425" spans="2:9">
      <c r="B425" s="86"/>
      <c r="C425" s="86"/>
      <c r="F425" s="86"/>
    </row>
    <row r="426" spans="2:9">
      <c r="B426" s="38"/>
      <c r="C426" s="38"/>
      <c r="D426" s="86"/>
      <c r="F426" s="38"/>
      <c r="G426" s="86"/>
    </row>
    <row r="427" spans="2:9">
      <c r="B427" s="38"/>
      <c r="C427" s="38"/>
      <c r="D427" s="86"/>
      <c r="F427" s="38"/>
      <c r="G427" s="86"/>
    </row>
    <row r="428" spans="2:9">
      <c r="B428" s="38"/>
      <c r="C428" s="38"/>
      <c r="D428" s="86"/>
      <c r="F428" s="38"/>
      <c r="G428" s="86"/>
    </row>
    <row r="430" spans="2:9">
      <c r="B430" s="86"/>
      <c r="C430" s="86"/>
      <c r="F430" s="86"/>
    </row>
    <row r="431" spans="2:9">
      <c r="B431" s="38"/>
      <c r="C431" s="38"/>
      <c r="D431" s="86"/>
      <c r="F431" s="38"/>
      <c r="G431" s="86"/>
    </row>
    <row r="432" spans="2:9">
      <c r="B432" s="38"/>
      <c r="C432" s="38"/>
      <c r="D432" s="86"/>
      <c r="F432" s="38"/>
      <c r="G432" s="86"/>
    </row>
    <row r="433" spans="1:9">
      <c r="B433" s="38"/>
      <c r="C433" s="38"/>
      <c r="D433" s="86"/>
      <c r="F433" s="38"/>
      <c r="G433" s="86"/>
    </row>
    <row r="435" spans="1:9">
      <c r="B435" s="91"/>
      <c r="C435" s="91"/>
      <c r="D435" s="91"/>
      <c r="E435" s="91"/>
      <c r="F435" s="91"/>
      <c r="G435" s="91"/>
      <c r="H435" s="92"/>
      <c r="I435" s="87"/>
    </row>
    <row r="437" spans="1:9" ht="14">
      <c r="B437" s="90"/>
      <c r="C437" s="90"/>
      <c r="D437" s="66"/>
      <c r="E437" s="64"/>
      <c r="F437" s="76"/>
      <c r="G437" s="38"/>
      <c r="H437" s="46"/>
    </row>
    <row r="438" spans="1:9">
      <c r="B438" s="46"/>
      <c r="C438" s="46"/>
      <c r="D438" s="54"/>
      <c r="E438" s="54"/>
      <c r="F438" s="54"/>
      <c r="G438" s="38"/>
      <c r="H438" s="49"/>
      <c r="I438" s="21"/>
    </row>
    <row r="439" spans="1:9">
      <c r="B439" s="26"/>
      <c r="C439" s="26"/>
      <c r="D439" s="26"/>
      <c r="E439" s="51"/>
      <c r="F439" s="51"/>
      <c r="G439" s="21"/>
      <c r="H439" s="51"/>
      <c r="I439" s="21"/>
    </row>
    <row r="440" spans="1:9">
      <c r="B440" s="49"/>
      <c r="C440" s="49"/>
      <c r="D440" s="69"/>
      <c r="E440" s="54"/>
      <c r="F440" s="54"/>
      <c r="G440" s="54"/>
      <c r="H440" s="54"/>
      <c r="I440" s="21"/>
    </row>
    <row r="441" spans="1:9">
      <c r="B441" s="49"/>
      <c r="C441" s="49"/>
      <c r="D441" s="69"/>
      <c r="E441" s="54"/>
      <c r="F441" s="54"/>
      <c r="G441" s="54"/>
      <c r="H441" s="54"/>
      <c r="I441" s="21"/>
    </row>
    <row r="442" spans="1:9">
      <c r="B442" s="49"/>
      <c r="C442" s="49"/>
      <c r="D442" s="69"/>
      <c r="E442" s="54"/>
      <c r="F442" s="54"/>
      <c r="G442" s="54"/>
      <c r="H442" s="54"/>
      <c r="I442" s="21"/>
    </row>
    <row r="443" spans="1:9">
      <c r="B443" s="26"/>
      <c r="C443" s="26"/>
      <c r="D443" s="26"/>
      <c r="E443" s="51"/>
      <c r="F443" s="51"/>
      <c r="G443" s="38"/>
      <c r="H443" s="49"/>
    </row>
    <row r="444" spans="1:9">
      <c r="B444" s="46"/>
      <c r="C444" s="46"/>
      <c r="D444" s="46"/>
      <c r="E444" s="67"/>
      <c r="F444" s="67"/>
      <c r="G444" s="86"/>
      <c r="H444" s="46"/>
    </row>
    <row r="445" spans="1:9">
      <c r="B445" s="46"/>
      <c r="C445" s="46"/>
      <c r="D445" s="46"/>
      <c r="E445" s="67"/>
      <c r="F445" s="67"/>
      <c r="G445" s="86"/>
      <c r="H445" s="46"/>
    </row>
    <row r="447" spans="1:9" ht="14">
      <c r="A447" s="78"/>
      <c r="D447" s="21"/>
      <c r="E447" s="21"/>
      <c r="F447" s="21"/>
      <c r="G447" s="21"/>
    </row>
    <row r="448" spans="1:9" ht="14">
      <c r="A448" s="5"/>
      <c r="B448" s="79"/>
      <c r="C448" s="79"/>
      <c r="D448" s="38"/>
      <c r="E448" s="46"/>
      <c r="F448" s="38"/>
      <c r="G448" s="46"/>
    </row>
    <row r="449" spans="1:8">
      <c r="D449" s="38"/>
      <c r="E449" s="46"/>
      <c r="F449" s="38"/>
      <c r="G449" s="46"/>
    </row>
    <row r="450" spans="1:8">
      <c r="D450" s="38"/>
      <c r="E450" s="46"/>
      <c r="F450" s="38"/>
      <c r="G450" s="46"/>
    </row>
    <row r="451" spans="1:8">
      <c r="D451" s="38"/>
      <c r="E451" s="46"/>
      <c r="F451" s="38"/>
      <c r="G451" s="46"/>
    </row>
    <row r="452" spans="1:8">
      <c r="D452" s="21"/>
      <c r="E452" s="21"/>
      <c r="F452" s="21"/>
      <c r="G452" s="21"/>
    </row>
    <row r="453" spans="1:8" ht="14">
      <c r="A453" s="78"/>
      <c r="B453" s="79"/>
      <c r="C453" s="79"/>
      <c r="D453" s="38"/>
      <c r="E453" s="46"/>
      <c r="F453" s="38"/>
      <c r="G453" s="46"/>
    </row>
    <row r="454" spans="1:8">
      <c r="D454" s="38"/>
      <c r="E454" s="46"/>
      <c r="F454" s="38"/>
      <c r="G454" s="46"/>
    </row>
    <row r="455" spans="1:8">
      <c r="D455" s="38"/>
      <c r="E455" s="46"/>
      <c r="F455" s="38"/>
      <c r="G455" s="46"/>
    </row>
    <row r="456" spans="1:8">
      <c r="A456" s="5"/>
      <c r="B456" s="56"/>
      <c r="C456" s="56"/>
      <c r="D456" s="56"/>
      <c r="E456" s="80"/>
      <c r="F456" s="56"/>
      <c r="G456" s="56"/>
      <c r="H456" s="56"/>
    </row>
    <row r="457" spans="1:8">
      <c r="B457" s="56"/>
      <c r="C457" s="56"/>
      <c r="D457" s="88"/>
      <c r="E457" s="26"/>
      <c r="F457" s="26"/>
      <c r="G457" s="26"/>
      <c r="H457" s="56"/>
    </row>
    <row r="458" spans="1:8">
      <c r="B458" s="56"/>
      <c r="C458" s="56"/>
      <c r="D458" s="56"/>
      <c r="E458" s="26"/>
      <c r="F458" s="26"/>
      <c r="G458" s="26"/>
      <c r="H458" s="56"/>
    </row>
    <row r="459" spans="1:8">
      <c r="B459" s="38"/>
      <c r="C459" s="38"/>
      <c r="D459" s="46"/>
      <c r="E459" s="38"/>
      <c r="F459" s="46"/>
      <c r="H459" s="86"/>
    </row>
    <row r="460" spans="1:8">
      <c r="E460" s="21"/>
      <c r="F460" s="21"/>
      <c r="G460" s="21"/>
      <c r="H460" s="86"/>
    </row>
    <row r="461" spans="1:8" ht="14">
      <c r="D461" s="79"/>
      <c r="E461" s="21"/>
      <c r="F461" s="21"/>
      <c r="G461" s="21"/>
      <c r="H461" s="86"/>
    </row>
    <row r="462" spans="1:8">
      <c r="B462" s="38"/>
      <c r="C462" s="38"/>
      <c r="D462" s="38"/>
      <c r="E462" s="26"/>
      <c r="F462" s="26"/>
      <c r="G462" s="26"/>
      <c r="H462" s="86"/>
    </row>
    <row r="463" spans="1:8">
      <c r="B463" s="38"/>
      <c r="C463" s="38"/>
      <c r="D463" s="38"/>
      <c r="E463" s="26"/>
      <c r="F463" s="26"/>
      <c r="G463" s="26"/>
      <c r="H463" s="86"/>
    </row>
    <row r="464" spans="1:8">
      <c r="B464" s="38"/>
      <c r="C464" s="38"/>
      <c r="D464" s="38"/>
      <c r="E464" s="26"/>
      <c r="F464" s="26"/>
      <c r="G464" s="26"/>
      <c r="H464" s="56"/>
    </row>
    <row r="465" spans="2:9">
      <c r="B465" s="38"/>
      <c r="C465" s="38"/>
      <c r="D465" s="38"/>
      <c r="E465" s="26"/>
      <c r="F465" s="26"/>
      <c r="G465" s="26"/>
      <c r="H465" s="46"/>
    </row>
    <row r="466" spans="2:9">
      <c r="B466" s="38"/>
      <c r="C466" s="38"/>
      <c r="D466" s="38"/>
      <c r="E466" s="26"/>
      <c r="F466" s="26"/>
      <c r="G466" s="26"/>
      <c r="H466" s="56"/>
    </row>
    <row r="467" spans="2:9">
      <c r="B467" s="38"/>
      <c r="C467" s="38"/>
      <c r="D467" s="38"/>
      <c r="E467" s="26"/>
      <c r="F467" s="26"/>
      <c r="G467" s="26"/>
      <c r="H467" s="86"/>
    </row>
    <row r="468" spans="2:9">
      <c r="B468" s="38"/>
      <c r="C468" s="38"/>
      <c r="D468" s="38"/>
      <c r="E468" s="26"/>
      <c r="F468" s="26"/>
      <c r="G468" s="26"/>
      <c r="H468" s="86"/>
    </row>
    <row r="469" spans="2:9">
      <c r="B469" s="38"/>
      <c r="C469" s="38"/>
      <c r="D469" s="38"/>
      <c r="E469" s="26"/>
      <c r="F469" s="26"/>
      <c r="G469" s="26"/>
      <c r="H469" s="86"/>
    </row>
    <row r="470" spans="2:9">
      <c r="B470" s="38"/>
      <c r="C470" s="38"/>
      <c r="D470" s="38"/>
      <c r="E470" s="26"/>
      <c r="F470" s="26"/>
      <c r="G470" s="26"/>
      <c r="H470" s="56"/>
    </row>
    <row r="471" spans="2:9">
      <c r="B471" s="38"/>
      <c r="C471" s="38"/>
      <c r="D471" s="38"/>
      <c r="E471" s="26"/>
      <c r="F471" s="26"/>
      <c r="G471" s="26"/>
      <c r="H471" s="46"/>
    </row>
    <row r="472" spans="2:9">
      <c r="B472" s="38"/>
      <c r="C472" s="38"/>
      <c r="D472" s="38"/>
      <c r="E472" s="26"/>
      <c r="F472" s="26"/>
      <c r="G472" s="26"/>
      <c r="H472" s="56"/>
    </row>
    <row r="473" spans="2:9">
      <c r="B473" s="38"/>
      <c r="C473" s="38"/>
      <c r="D473" s="38"/>
      <c r="E473" s="26"/>
      <c r="F473" s="26"/>
      <c r="G473" s="26"/>
      <c r="H473" s="86"/>
    </row>
    <row r="474" spans="2:9">
      <c r="B474" s="38"/>
      <c r="C474" s="38"/>
      <c r="D474" s="38"/>
      <c r="E474" s="29"/>
      <c r="F474" s="29"/>
      <c r="G474" s="29"/>
      <c r="H474" s="56"/>
      <c r="I474" s="31"/>
    </row>
    <row r="475" spans="2:9">
      <c r="B475" s="38"/>
      <c r="C475" s="38"/>
      <c r="D475" s="38"/>
      <c r="E475" s="26"/>
      <c r="F475" s="26"/>
      <c r="G475" s="26"/>
      <c r="H475" s="46"/>
      <c r="I475" s="31"/>
    </row>
    <row r="476" spans="2:9">
      <c r="B476" s="38"/>
      <c r="C476" s="38"/>
      <c r="D476" s="38"/>
      <c r="E476" s="29"/>
      <c r="F476" s="29"/>
      <c r="G476" s="29"/>
      <c r="H476" s="56"/>
      <c r="I476" s="89"/>
    </row>
    <row r="477" spans="2:9">
      <c r="B477" s="38"/>
      <c r="C477" s="38"/>
      <c r="D477" s="38"/>
      <c r="E477" s="29"/>
      <c r="F477" s="29"/>
      <c r="G477" s="29"/>
      <c r="H477" s="56"/>
      <c r="I477" s="89"/>
    </row>
    <row r="478" spans="2:9">
      <c r="B478" s="38"/>
      <c r="C478" s="38"/>
      <c r="D478" s="38"/>
      <c r="F478" s="21"/>
      <c r="H478" s="56"/>
      <c r="I478" s="89"/>
    </row>
    <row r="479" spans="2:9">
      <c r="B479" s="38"/>
      <c r="C479" s="38"/>
      <c r="D479" s="38"/>
      <c r="F479" s="51"/>
      <c r="H479" s="56"/>
      <c r="I479" s="89"/>
    </row>
    <row r="480" spans="2:9">
      <c r="B480" s="38"/>
      <c r="C480" s="38"/>
      <c r="D480" s="38"/>
      <c r="F480" s="51"/>
      <c r="G480" s="80"/>
      <c r="H480" s="56"/>
      <c r="I480" s="89"/>
    </row>
    <row r="481" spans="2:9">
      <c r="E481" s="21"/>
      <c r="F481" s="21"/>
      <c r="G481" s="21"/>
      <c r="H481" s="86"/>
    </row>
    <row r="482" spans="2:9" ht="14">
      <c r="D482" s="79"/>
      <c r="E482" s="21"/>
      <c r="F482" s="21"/>
      <c r="G482" s="21"/>
      <c r="H482" s="86"/>
    </row>
    <row r="483" spans="2:9">
      <c r="B483" s="38"/>
      <c r="C483" s="38"/>
      <c r="D483" s="38"/>
      <c r="E483" s="29"/>
      <c r="F483" s="29"/>
      <c r="G483" s="29"/>
      <c r="H483" s="56"/>
      <c r="I483" s="89"/>
    </row>
    <row r="484" spans="2:9">
      <c r="B484" s="38"/>
      <c r="C484" s="38"/>
      <c r="D484" s="38"/>
      <c r="E484" s="26"/>
      <c r="F484" s="26"/>
      <c r="G484" s="26"/>
      <c r="H484" s="56"/>
      <c r="I484" s="89"/>
    </row>
    <row r="485" spans="2:9">
      <c r="B485" s="38"/>
      <c r="C485" s="38"/>
      <c r="D485" s="38"/>
      <c r="E485" s="29"/>
      <c r="F485" s="29"/>
      <c r="G485" s="29"/>
      <c r="H485" s="56"/>
      <c r="I485" s="89"/>
    </row>
    <row r="486" spans="2:9">
      <c r="B486" s="38"/>
      <c r="C486" s="38"/>
      <c r="D486" s="38"/>
      <c r="E486" s="29"/>
      <c r="F486" s="29"/>
      <c r="G486" s="29"/>
      <c r="H486" s="56"/>
      <c r="I486" s="89"/>
    </row>
    <row r="487" spans="2:9">
      <c r="B487" s="38"/>
      <c r="C487" s="38"/>
      <c r="D487" s="38"/>
      <c r="E487" s="26"/>
      <c r="F487" s="26"/>
      <c r="G487" s="26"/>
      <c r="H487" s="56"/>
      <c r="I487" s="89"/>
    </row>
    <row r="488" spans="2:9">
      <c r="B488" s="38"/>
      <c r="C488" s="38"/>
      <c r="D488" s="38"/>
      <c r="E488" s="29"/>
      <c r="F488" s="29"/>
      <c r="G488" s="29"/>
      <c r="H488" s="56"/>
      <c r="I488" s="89"/>
    </row>
    <row r="489" spans="2:9">
      <c r="B489" s="38"/>
      <c r="C489" s="38"/>
      <c r="D489" s="38"/>
      <c r="E489" s="29"/>
      <c r="F489" s="29"/>
      <c r="G489" s="29"/>
      <c r="H489" s="56"/>
      <c r="I489" s="89"/>
    </row>
    <row r="490" spans="2:9">
      <c r="E490" s="21"/>
      <c r="F490" s="21"/>
      <c r="G490" s="21"/>
      <c r="I490" s="31"/>
    </row>
    <row r="491" spans="2:9" ht="14">
      <c r="D491" s="79"/>
      <c r="E491" s="21"/>
      <c r="F491" s="21"/>
      <c r="G491" s="21"/>
      <c r="H491" s="21"/>
      <c r="I491" s="31"/>
    </row>
    <row r="492" spans="2:9">
      <c r="B492" s="38"/>
      <c r="C492" s="38"/>
      <c r="D492" s="38"/>
      <c r="E492" s="51"/>
      <c r="F492" s="51"/>
      <c r="G492" s="51"/>
      <c r="H492" s="29"/>
      <c r="I492" s="31"/>
    </row>
    <row r="493" spans="2:9">
      <c r="B493" s="38"/>
      <c r="C493" s="38"/>
      <c r="D493" s="38"/>
      <c r="E493" s="51"/>
      <c r="F493" s="51"/>
      <c r="G493" s="51"/>
      <c r="H493" s="29"/>
      <c r="I493" s="31"/>
    </row>
    <row r="494" spans="2:9">
      <c r="D494" s="38"/>
      <c r="E494" s="29"/>
      <c r="F494" s="29"/>
      <c r="G494" s="29"/>
      <c r="H494" s="29"/>
      <c r="I494" s="31"/>
    </row>
    <row r="495" spans="2:9">
      <c r="E495" s="21"/>
      <c r="F495" s="21"/>
      <c r="G495" s="21"/>
      <c r="H495" s="21"/>
    </row>
    <row r="496" spans="2:9">
      <c r="E496" s="21"/>
      <c r="F496" s="21"/>
      <c r="G496" s="21"/>
      <c r="H496" s="31"/>
    </row>
    <row r="497" spans="2:8">
      <c r="D497" s="38"/>
      <c r="E497" s="21"/>
      <c r="F497" s="21"/>
      <c r="G497" s="21"/>
      <c r="H497" s="31"/>
    </row>
    <row r="498" spans="2:8">
      <c r="B498" s="38"/>
      <c r="C498" s="38"/>
      <c r="D498" s="38"/>
      <c r="E498" s="51"/>
      <c r="F498" s="51"/>
      <c r="G498" s="51"/>
      <c r="H498" s="21"/>
    </row>
    <row r="499" spans="2:8">
      <c r="B499" s="38"/>
      <c r="C499" s="38"/>
      <c r="D499" s="38"/>
      <c r="E499" s="51"/>
      <c r="F499" s="51"/>
      <c r="G499" s="51"/>
    </row>
    <row r="500" spans="2:8">
      <c r="E500" s="21"/>
      <c r="F500" s="21"/>
      <c r="G500" s="21"/>
    </row>
    <row r="501" spans="2:8" ht="14">
      <c r="B501" s="85"/>
      <c r="C501" s="85"/>
      <c r="D501" s="86"/>
    </row>
    <row r="502" spans="2:8">
      <c r="B502" s="21"/>
      <c r="C502" s="21"/>
      <c r="D502" s="29"/>
      <c r="E502" s="26"/>
    </row>
    <row r="503" spans="2:8">
      <c r="B503" s="38"/>
      <c r="C503" s="38"/>
      <c r="D503" s="53"/>
      <c r="E503" s="69"/>
      <c r="F503" s="39"/>
    </row>
    <row r="504" spans="2:8">
      <c r="B504" s="38"/>
      <c r="C504" s="38"/>
      <c r="D504" s="53"/>
      <c r="E504" s="69"/>
      <c r="F504" s="39"/>
    </row>
    <row r="505" spans="2:8">
      <c r="B505" s="38"/>
      <c r="C505" s="38"/>
      <c r="D505" s="53"/>
      <c r="E505" s="69"/>
      <c r="F505" s="39"/>
    </row>
    <row r="506" spans="2:8">
      <c r="B506" s="21"/>
      <c r="C506" s="21"/>
      <c r="D506" s="29"/>
      <c r="E506" s="26"/>
      <c r="F506" s="29"/>
    </row>
  </sheetData>
  <mergeCells count="1">
    <mergeCell ref="F20:F22"/>
  </mergeCells>
  <phoneticPr fontId="6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Correlation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dcterms:created xsi:type="dcterms:W3CDTF">2011-03-14T14:57:13Z</dcterms:created>
  <dcterms:modified xsi:type="dcterms:W3CDTF">2015-05-17T23:50:56Z</dcterms:modified>
</cp:coreProperties>
</file>